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195" windowHeight="10545"/>
  </bookViews>
  <sheets>
    <sheet name="приложение 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O25" i="1"/>
  <c r="C25"/>
  <c r="I25" s="1"/>
  <c r="N24"/>
  <c r="E24"/>
  <c r="F24"/>
  <c r="F22" s="1"/>
  <c r="C24"/>
  <c r="C22" s="1"/>
  <c r="O23"/>
  <c r="Q22"/>
  <c r="P22"/>
  <c r="M22"/>
  <c r="L22"/>
  <c r="K22"/>
  <c r="H22"/>
  <c r="G22"/>
  <c r="E22"/>
  <c r="D22"/>
  <c r="I24"/>
  <c r="J24"/>
  <c r="J25" l="1"/>
  <c r="N25" s="1"/>
  <c r="N22" s="1"/>
  <c r="I22"/>
  <c r="J22"/>
  <c r="R24"/>
  <c r="O24"/>
  <c r="O22" s="1"/>
  <c r="S24" l="1"/>
  <c r="S22" s="1"/>
  <c r="R22"/>
</calcChain>
</file>

<file path=xl/comments1.xml><?xml version="1.0" encoding="utf-8"?>
<comments xmlns="http://schemas.openxmlformats.org/spreadsheetml/2006/main">
  <authors>
    <author>Махмутова</author>
  </authors>
  <commentList>
    <comment ref="H24" authorId="0">
      <text>
        <r>
          <rPr>
            <b/>
            <sz val="9"/>
            <color indexed="81"/>
            <rFont val="Tahoma"/>
            <family val="2"/>
            <charset val="204"/>
          </rPr>
          <t>Я:
46,05 БЕЗРУКОВА+
19,01 ДЕМЕНКО(ПОД ВЛОПРОСОМ)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<sst xmlns="http://schemas.openxmlformats.org/spreadsheetml/2006/main" count="68" uniqueCount="38">
  <si>
    <t>к постановлению</t>
  </si>
  <si>
    <t>Администрации  города</t>
  </si>
  <si>
    <t xml:space="preserve">от ________ № _______ </t>
  </si>
  <si>
    <t>к муниципальной программе «Переселение граждан, проживающих на территории города Димитровграда Ульяновской области,  из многоквартирных домов, признанных аварийными после 1 января 2012 года»</t>
  </si>
  <si>
    <t>ПЛАН</t>
  </si>
  <si>
    <t>РЕАЛИЗАЦИИ МЕРОПРИЯТИЙ ПО ПЕРЕСЕЛЕНИЮ ГРАЖДАН ИЗ АВАРИЙНОГО</t>
  </si>
  <si>
    <t>ЖИЛИЩНОГО ФОНДА, ПРИЗНАННОГО ТАКОВЫМ ДО 1 ЯНВАРЯ 2017 ГОДА,</t>
  </si>
  <si>
    <t>ПО СПОСОБАМ ПЕРЕСЕЛЕНИЯ</t>
  </si>
  <si>
    <r>
      <t xml:space="preserve"> </t>
    </r>
    <r>
      <rPr>
        <sz val="11"/>
        <color indexed="8"/>
        <rFont val="Times New Roman"/>
        <family val="1"/>
        <charset val="204"/>
      </rPr>
      <t>(</t>
    </r>
    <r>
      <rPr>
        <sz val="10"/>
        <color indexed="8"/>
        <rFont val="Times New Roman"/>
        <family val="1"/>
        <charset val="204"/>
      </rPr>
      <t>согласно Постановлению Правительства Ульяновской области от 28.03.2019 №131-П)</t>
    </r>
  </si>
  <si>
    <t xml:space="preserve"> № п/п</t>
  </si>
  <si>
    <t>Этапы реализации программы</t>
  </si>
  <si>
    <t>Расселяемая площадь жилых помещений, всего</t>
  </si>
  <si>
    <t>Расселение программы не связанное с приобретением и связанное с приобретением жилых помещений без использования бюджетных средств</t>
  </si>
  <si>
    <t>Расселение в рамках программы, связанное с приобретением жилых помещений за счет бюджетных средств</t>
  </si>
  <si>
    <t>всего:</t>
  </si>
  <si>
    <t>в том числе:</t>
  </si>
  <si>
    <t>выкуп жилых помещений у собственников</t>
  </si>
  <si>
    <t>договор о развитии застроенной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</si>
  <si>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</si>
  <si>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</si>
  <si>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застройщиков, в т.ч.:</t>
  </si>
  <si>
    <r>
      <t xml:space="preserve">приобретение жилых помещений у лиц, не </t>
    </r>
    <r>
      <rPr>
        <sz val="8"/>
        <color indexed="8"/>
        <rFont val="Times New Roman"/>
        <family val="1"/>
        <charset val="204"/>
      </rPr>
      <t>являющихся застройщиками</t>
    </r>
  </si>
  <si>
    <t>в строящихся домах</t>
  </si>
  <si>
    <t>в домах, введенных в эксплуатацию</t>
  </si>
  <si>
    <t>расселяемая площадь</t>
  </si>
  <si>
    <t>стоимость</t>
  </si>
  <si>
    <t>приобретаемая площадь</t>
  </si>
  <si>
    <t>кв. м</t>
  </si>
  <si>
    <t>руб.</t>
  </si>
  <si>
    <t>Всего по мероприятиям переселения граждан из аварийного жилищного фонда, признанного таковым до 01 января 2017 года, в том числе:</t>
  </si>
  <si>
    <t>1.</t>
  </si>
  <si>
    <t>Всего по этапу 2020 года:</t>
  </si>
  <si>
    <t>2.</t>
  </si>
  <si>
    <t>Всего по этапу 2021 года:</t>
  </si>
  <si>
    <t>3.</t>
  </si>
  <si>
    <t>Всего по этапу 2022 года:</t>
  </si>
  <si>
    <t>ПРИЛОЖЕНИЕ № 1</t>
  </si>
  <si>
    <t>"ПРИЛОЖЕНИЕ № 2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</si>
</sst>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0\ _₽_-;\-* #,##0.000\ _₽_-;_-* &quot;-&quot;??\ _₽_-;_-@_-"/>
    <numFmt numFmtId="165" formatCode="#,##0.00_ ;\-#,##0.00\ "/>
  </numFmts>
  <fonts count="13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49">
    <xf numFmtId="0" fontId="0" fillId="0" borderId="0" xfId="0"/>
    <xf numFmtId="0" fontId="1" fillId="0" borderId="0" xfId="0" applyFont="1" applyAlignment="1"/>
    <xf numFmtId="0" fontId="0" fillId="0" borderId="0" xfId="0" applyAlignment="1">
      <alignment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43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3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43" fontId="4" fillId="0" borderId="1" xfId="0" applyNumberFormat="1" applyFont="1" applyBorder="1" applyAlignment="1">
      <alignment wrapText="1"/>
    </xf>
    <xf numFmtId="43" fontId="4" fillId="2" borderId="1" xfId="0" applyNumberFormat="1" applyFont="1" applyFill="1" applyBorder="1" applyAlignment="1">
      <alignment horizontal="center" wrapText="1"/>
    </xf>
    <xf numFmtId="43" fontId="4" fillId="3" borderId="1" xfId="0" applyNumberFormat="1" applyFont="1" applyFill="1" applyBorder="1" applyAlignment="1">
      <alignment horizontal="center" wrapText="1"/>
    </xf>
    <xf numFmtId="165" fontId="4" fillId="3" borderId="1" xfId="0" applyNumberFormat="1" applyFont="1" applyFill="1" applyBorder="1" applyAlignment="1">
      <alignment horizontal="center" wrapText="1"/>
    </xf>
    <xf numFmtId="0" fontId="8" fillId="0" borderId="0" xfId="0" applyFont="1"/>
    <xf numFmtId="43" fontId="0" fillId="0" borderId="0" xfId="0" applyNumberFormat="1"/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35%20&#1055;&#1056;&#1048;&#1051;&#1054;&#1046;&#1045;&#1053;&#1048;&#1071;%20new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приложение 3"/>
      <sheetName val="приложение 4"/>
      <sheetName val="приложение 5"/>
      <sheetName val="приложение 6"/>
      <sheetName val="ДИМИТРОВград"/>
      <sheetName val="ДИМИТРОВград (2)"/>
      <sheetName val="КОНТРАКТЫ"/>
      <sheetName val="2023"/>
      <sheetName val="2022"/>
      <sheetName val="2021 "/>
      <sheetName val="2021 выкуп"/>
      <sheetName val="2021 расчетная"/>
      <sheetName val="оценка"/>
      <sheetName val="выкуп по бюджетам"/>
      <sheetName val="Планирование расходов"/>
      <sheetName val="26-27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>
        <row r="103">
          <cell r="K103">
            <v>1720.5800000000002</v>
          </cell>
        </row>
        <row r="136">
          <cell r="K136">
            <v>2608.94</v>
          </cell>
        </row>
      </sheetData>
      <sheetData sheetId="6"/>
      <sheetData sheetId="7">
        <row r="12">
          <cell r="G12">
            <v>215.85599999999999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8"/>
  <sheetViews>
    <sheetView tabSelected="1" topLeftCell="C13" zoomScale="107" zoomScaleNormal="107" workbookViewId="0">
      <selection activeCell="F25" sqref="F25"/>
    </sheetView>
  </sheetViews>
  <sheetFormatPr defaultRowHeight="15"/>
  <cols>
    <col min="1" max="1" width="4.7109375" customWidth="1"/>
    <col min="2" max="2" width="14.5703125" customWidth="1"/>
    <col min="6" max="6" width="12.5703125" bestFit="1" customWidth="1"/>
    <col min="10" max="10" width="11.140625" bestFit="1" customWidth="1"/>
    <col min="11" max="11" width="15.42578125" bestFit="1" customWidth="1"/>
    <col min="15" max="15" width="14.7109375" bestFit="1" customWidth="1"/>
    <col min="19" max="19" width="13" customWidth="1"/>
  </cols>
  <sheetData>
    <row r="1" spans="1:19">
      <c r="J1">
        <v>12</v>
      </c>
      <c r="N1" s="1" t="s">
        <v>36</v>
      </c>
    </row>
    <row r="2" spans="1:19">
      <c r="N2" s="1" t="s">
        <v>0</v>
      </c>
    </row>
    <row r="3" spans="1:19">
      <c r="N3" s="1" t="s">
        <v>1</v>
      </c>
    </row>
    <row r="4" spans="1:19">
      <c r="N4" s="1" t="s">
        <v>2</v>
      </c>
    </row>
    <row r="5" spans="1:19">
      <c r="N5" s="1"/>
    </row>
    <row r="6" spans="1:19">
      <c r="N6" s="1" t="s">
        <v>37</v>
      </c>
    </row>
    <row r="7" spans="1:19" ht="58.15" customHeight="1">
      <c r="B7" s="2"/>
      <c r="C7" s="2"/>
      <c r="N7" s="31" t="s">
        <v>3</v>
      </c>
      <c r="O7" s="31"/>
      <c r="P7" s="31"/>
      <c r="Q7" s="31"/>
      <c r="R7" s="31"/>
      <c r="S7" s="31"/>
    </row>
    <row r="8" spans="1:19">
      <c r="A8" s="3"/>
      <c r="J8" s="4" t="s">
        <v>4</v>
      </c>
    </row>
    <row r="9" spans="1:19">
      <c r="J9" s="4" t="s">
        <v>5</v>
      </c>
    </row>
    <row r="10" spans="1:19">
      <c r="J10" s="4" t="s">
        <v>6</v>
      </c>
    </row>
    <row r="11" spans="1:19">
      <c r="J11" s="4" t="s">
        <v>7</v>
      </c>
    </row>
    <row r="12" spans="1:19">
      <c r="J12" s="4" t="s">
        <v>8</v>
      </c>
    </row>
    <row r="14" spans="1:19">
      <c r="A14" s="3"/>
    </row>
    <row r="15" spans="1:19" s="5" customFormat="1" ht="32.450000000000003" customHeight="1">
      <c r="A15" s="32" t="s">
        <v>9</v>
      </c>
      <c r="B15" s="32" t="s">
        <v>10</v>
      </c>
      <c r="C15" s="37" t="s">
        <v>11</v>
      </c>
      <c r="D15" s="38" t="s">
        <v>12</v>
      </c>
      <c r="E15" s="38"/>
      <c r="F15" s="38"/>
      <c r="G15" s="38"/>
      <c r="H15" s="38"/>
      <c r="I15" s="38" t="s">
        <v>13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s="5" customFormat="1" ht="11.25">
      <c r="A16" s="33"/>
      <c r="B16" s="35"/>
      <c r="C16" s="37"/>
      <c r="D16" s="37" t="s">
        <v>14</v>
      </c>
      <c r="E16" s="38" t="s">
        <v>15</v>
      </c>
      <c r="F16" s="38"/>
      <c r="G16" s="38"/>
      <c r="H16" s="38"/>
      <c r="I16" s="38" t="s">
        <v>14</v>
      </c>
      <c r="J16" s="38"/>
      <c r="K16" s="38"/>
      <c r="L16" s="38" t="s">
        <v>15</v>
      </c>
      <c r="M16" s="38"/>
      <c r="N16" s="38"/>
      <c r="O16" s="38"/>
      <c r="P16" s="38"/>
      <c r="Q16" s="38"/>
      <c r="R16" s="38"/>
      <c r="S16" s="38"/>
    </row>
    <row r="17" spans="1:19" s="5" customFormat="1" ht="23.45" customHeight="1">
      <c r="A17" s="33"/>
      <c r="B17" s="35"/>
      <c r="C17" s="37"/>
      <c r="D17" s="37"/>
      <c r="E17" s="24" t="s">
        <v>16</v>
      </c>
      <c r="F17" s="24"/>
      <c r="G17" s="24" t="s">
        <v>17</v>
      </c>
      <c r="H17" s="24" t="s">
        <v>18</v>
      </c>
      <c r="I17" s="25"/>
      <c r="J17" s="26"/>
      <c r="K17" s="27"/>
      <c r="L17" s="24" t="s">
        <v>19</v>
      </c>
      <c r="M17" s="24"/>
      <c r="N17" s="46" t="s">
        <v>20</v>
      </c>
      <c r="O17" s="47"/>
      <c r="P17" s="47"/>
      <c r="Q17" s="48"/>
      <c r="R17" s="39" t="s">
        <v>21</v>
      </c>
      <c r="S17" s="40"/>
    </row>
    <row r="18" spans="1:19" s="5" customFormat="1" ht="33" customHeight="1">
      <c r="A18" s="33"/>
      <c r="B18" s="35"/>
      <c r="C18" s="37"/>
      <c r="D18" s="37"/>
      <c r="E18" s="24"/>
      <c r="F18" s="24"/>
      <c r="G18" s="24"/>
      <c r="H18" s="24"/>
      <c r="I18" s="28"/>
      <c r="J18" s="29"/>
      <c r="K18" s="30"/>
      <c r="L18" s="24"/>
      <c r="M18" s="24"/>
      <c r="N18" s="43" t="s">
        <v>22</v>
      </c>
      <c r="O18" s="43"/>
      <c r="P18" s="44" t="s">
        <v>23</v>
      </c>
      <c r="Q18" s="45"/>
      <c r="R18" s="41"/>
      <c r="S18" s="42"/>
    </row>
    <row r="19" spans="1:19" s="5" customFormat="1" ht="46.15" customHeight="1">
      <c r="A19" s="34"/>
      <c r="B19" s="36"/>
      <c r="C19" s="37"/>
      <c r="D19" s="6" t="s">
        <v>24</v>
      </c>
      <c r="E19" s="6" t="s">
        <v>24</v>
      </c>
      <c r="F19" s="6" t="s">
        <v>25</v>
      </c>
      <c r="G19" s="6" t="s">
        <v>24</v>
      </c>
      <c r="H19" s="6" t="s">
        <v>24</v>
      </c>
      <c r="I19" s="6" t="s">
        <v>24</v>
      </c>
      <c r="J19" s="6" t="s">
        <v>26</v>
      </c>
      <c r="K19" s="6" t="s">
        <v>25</v>
      </c>
      <c r="L19" s="6" t="s">
        <v>26</v>
      </c>
      <c r="M19" s="6" t="s">
        <v>25</v>
      </c>
      <c r="N19" s="6" t="s">
        <v>26</v>
      </c>
      <c r="O19" s="6" t="s">
        <v>25</v>
      </c>
      <c r="P19" s="6" t="s">
        <v>26</v>
      </c>
      <c r="Q19" s="6" t="s">
        <v>25</v>
      </c>
      <c r="R19" s="6" t="s">
        <v>26</v>
      </c>
      <c r="S19" s="6" t="s">
        <v>25</v>
      </c>
    </row>
    <row r="20" spans="1:19" s="5" customFormat="1" ht="11.25">
      <c r="A20" s="7"/>
      <c r="B20" s="8"/>
      <c r="C20" s="9" t="s">
        <v>27</v>
      </c>
      <c r="D20" s="9" t="s">
        <v>27</v>
      </c>
      <c r="E20" s="9" t="s">
        <v>27</v>
      </c>
      <c r="F20" s="9" t="s">
        <v>28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28</v>
      </c>
      <c r="L20" s="9" t="s">
        <v>27</v>
      </c>
      <c r="M20" s="9" t="s">
        <v>28</v>
      </c>
      <c r="N20" s="9" t="s">
        <v>27</v>
      </c>
      <c r="O20" s="9" t="s">
        <v>28</v>
      </c>
      <c r="P20" s="9" t="s">
        <v>27</v>
      </c>
      <c r="Q20" s="9" t="s">
        <v>28</v>
      </c>
      <c r="R20" s="9" t="s">
        <v>27</v>
      </c>
      <c r="S20" s="9" t="s">
        <v>28</v>
      </c>
    </row>
    <row r="21" spans="1:19" s="11" customFormat="1" ht="12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  <c r="J21" s="10">
        <v>10</v>
      </c>
      <c r="K21" s="10">
        <v>11</v>
      </c>
      <c r="L21" s="10">
        <v>12</v>
      </c>
      <c r="M21" s="10">
        <v>13</v>
      </c>
      <c r="N21" s="10">
        <v>14</v>
      </c>
      <c r="O21" s="10">
        <v>15</v>
      </c>
      <c r="P21" s="10">
        <v>16</v>
      </c>
      <c r="Q21" s="10">
        <v>17</v>
      </c>
      <c r="R21" s="10">
        <v>18</v>
      </c>
      <c r="S21" s="10">
        <v>19</v>
      </c>
    </row>
    <row r="22" spans="1:19" s="11" customFormat="1" ht="79.150000000000006" customHeight="1">
      <c r="A22" s="22" t="s">
        <v>29</v>
      </c>
      <c r="B22" s="23"/>
      <c r="C22" s="12">
        <f t="shared" ref="C22:S22" si="0">SUM(C23:C25)</f>
        <v>5560.4600000000009</v>
      </c>
      <c r="D22" s="12">
        <f t="shared" si="0"/>
        <v>0</v>
      </c>
      <c r="E22" s="12">
        <f t="shared" si="0"/>
        <v>1381.44</v>
      </c>
      <c r="F22" s="12">
        <f t="shared" si="0"/>
        <v>81965701.629999995</v>
      </c>
      <c r="G22" s="12">
        <f t="shared" si="0"/>
        <v>0</v>
      </c>
      <c r="H22" s="12">
        <f t="shared" si="0"/>
        <v>211.61</v>
      </c>
      <c r="I22" s="12">
        <f t="shared" si="0"/>
        <v>3967.41</v>
      </c>
      <c r="J22" s="12">
        <f t="shared" si="0"/>
        <v>4866.0959999999995</v>
      </c>
      <c r="K22" s="12">
        <f t="shared" si="0"/>
        <v>302741845.29999995</v>
      </c>
      <c r="L22" s="12">
        <f t="shared" si="0"/>
        <v>0</v>
      </c>
      <c r="M22" s="12">
        <f t="shared" si="0"/>
        <v>0</v>
      </c>
      <c r="N22" s="12">
        <f t="shared" si="0"/>
        <v>3700.3199999999997</v>
      </c>
      <c r="O22" s="12">
        <f t="shared" si="0"/>
        <v>215846365.29999998</v>
      </c>
      <c r="P22" s="12">
        <f t="shared" si="0"/>
        <v>0</v>
      </c>
      <c r="Q22" s="12">
        <f t="shared" si="0"/>
        <v>0</v>
      </c>
      <c r="R22" s="12">
        <f t="shared" si="0"/>
        <v>1848.84</v>
      </c>
      <c r="S22" s="12">
        <f t="shared" si="0"/>
        <v>86895480</v>
      </c>
    </row>
    <row r="23" spans="1:19" s="11" customFormat="1" ht="26.45" customHeight="1">
      <c r="A23" s="13" t="s">
        <v>30</v>
      </c>
      <c r="B23" s="13" t="s">
        <v>31</v>
      </c>
      <c r="C23" s="12">
        <v>1230.94</v>
      </c>
      <c r="D23" s="12">
        <v>0</v>
      </c>
      <c r="E23" s="12">
        <v>0</v>
      </c>
      <c r="F23" s="12">
        <v>1719914</v>
      </c>
      <c r="G23" s="12">
        <v>0</v>
      </c>
      <c r="H23" s="12">
        <v>211.61</v>
      </c>
      <c r="I23" s="12">
        <v>1019.33</v>
      </c>
      <c r="J23" s="12">
        <v>1328.4</v>
      </c>
      <c r="K23" s="12">
        <v>53136308.57</v>
      </c>
      <c r="L23" s="12">
        <v>0</v>
      </c>
      <c r="M23" s="12">
        <v>0</v>
      </c>
      <c r="N23" s="12">
        <v>1328.4</v>
      </c>
      <c r="O23" s="14">
        <f>K23</f>
        <v>53136308.57</v>
      </c>
      <c r="P23" s="12">
        <v>0</v>
      </c>
      <c r="Q23" s="12">
        <v>0</v>
      </c>
      <c r="R23" s="12">
        <v>0</v>
      </c>
      <c r="S23" s="12">
        <v>0</v>
      </c>
    </row>
    <row r="24" spans="1:19" s="11" customFormat="1" ht="26.45" customHeight="1">
      <c r="A24" s="13" t="s">
        <v>32</v>
      </c>
      <c r="B24" s="13" t="s">
        <v>33</v>
      </c>
      <c r="C24" s="12">
        <f>[1]ДИМИТРОВград!K103</f>
        <v>1720.5800000000002</v>
      </c>
      <c r="D24" s="12">
        <v>0</v>
      </c>
      <c r="E24" s="12">
        <f>569.22</f>
        <v>569.22</v>
      </c>
      <c r="F24" s="12">
        <f>E24*47000*1.2</f>
        <v>32104008</v>
      </c>
      <c r="G24" s="12">
        <v>0</v>
      </c>
      <c r="H24" s="12"/>
      <c r="I24" s="12">
        <f>1720.58-H24-E24</f>
        <v>1151.3599999999999</v>
      </c>
      <c r="J24" s="14">
        <f>I24*1.2</f>
        <v>1381.6319999999998</v>
      </c>
      <c r="K24" s="12">
        <v>97040712</v>
      </c>
      <c r="L24" s="12">
        <v>0</v>
      </c>
      <c r="M24" s="12">
        <v>0</v>
      </c>
      <c r="N24" s="15">
        <f>[1]КОНТРАКТЫ!G12</f>
        <v>215.85599999999999</v>
      </c>
      <c r="O24" s="12">
        <f>N24*47000</f>
        <v>10145232</v>
      </c>
      <c r="P24" s="16">
        <v>0</v>
      </c>
      <c r="Q24" s="12">
        <v>0</v>
      </c>
      <c r="R24" s="12">
        <f>C24*1.2-N24</f>
        <v>1848.84</v>
      </c>
      <c r="S24" s="12">
        <f>R24*47000</f>
        <v>86895480</v>
      </c>
    </row>
    <row r="25" spans="1:19" s="11" customFormat="1" ht="26.45" customHeight="1">
      <c r="A25" s="13" t="s">
        <v>34</v>
      </c>
      <c r="B25" s="13" t="s">
        <v>35</v>
      </c>
      <c r="C25" s="12">
        <f>[1]ДИМИТРОВград!K136</f>
        <v>2608.94</v>
      </c>
      <c r="D25" s="12">
        <v>0</v>
      </c>
      <c r="E25" s="17">
        <v>812.22</v>
      </c>
      <c r="F25" s="17">
        <v>48141779.630000003</v>
      </c>
      <c r="G25" s="12">
        <v>0</v>
      </c>
      <c r="H25" s="12">
        <v>0</v>
      </c>
      <c r="I25" s="12">
        <f>C25-E25</f>
        <v>1796.72</v>
      </c>
      <c r="J25" s="14">
        <f>I25*1.2</f>
        <v>2156.0639999999999</v>
      </c>
      <c r="K25" s="12">
        <v>152564824.72999999</v>
      </c>
      <c r="L25" s="12">
        <v>0</v>
      </c>
      <c r="M25" s="12">
        <v>0</v>
      </c>
      <c r="N25" s="12">
        <f>J25-R25</f>
        <v>2156.0639999999999</v>
      </c>
      <c r="O25" s="12">
        <f>K25-S25</f>
        <v>152564824.72999999</v>
      </c>
      <c r="P25" s="12">
        <v>0</v>
      </c>
      <c r="Q25" s="12">
        <v>0</v>
      </c>
      <c r="R25" s="18"/>
      <c r="S25" s="19"/>
    </row>
    <row r="26" spans="1:19" ht="15.75">
      <c r="A26" s="20"/>
      <c r="J26" s="21"/>
    </row>
    <row r="27" spans="1:19" ht="15.75">
      <c r="A27" s="20"/>
    </row>
    <row r="28" spans="1:19" ht="15.75">
      <c r="A28" s="20"/>
    </row>
  </sheetData>
  <mergeCells count="20">
    <mergeCell ref="N7:S7"/>
    <mergeCell ref="A15:A19"/>
    <mergeCell ref="B15:B19"/>
    <mergeCell ref="C15:C19"/>
    <mergeCell ref="D15:H15"/>
    <mergeCell ref="I15:S15"/>
    <mergeCell ref="D16:D18"/>
    <mergeCell ref="E16:H16"/>
    <mergeCell ref="I16:K16"/>
    <mergeCell ref="L16:S16"/>
    <mergeCell ref="R17:S18"/>
    <mergeCell ref="N18:O18"/>
    <mergeCell ref="P18:Q18"/>
    <mergeCell ref="L17:M18"/>
    <mergeCell ref="N17:Q17"/>
    <mergeCell ref="A22:B22"/>
    <mergeCell ref="E17:F18"/>
    <mergeCell ref="G17:G18"/>
    <mergeCell ref="H17:H18"/>
    <mergeCell ref="I17:K18"/>
  </mergeCells>
  <phoneticPr fontId="0" type="noConversion"/>
  <printOptions horizontalCentered="1"/>
  <pageMargins left="0.31496062992125984" right="0.31496062992125984" top="0.55118110236220474" bottom="0.15748031496062992" header="0.31496062992125984" footer="0.31496062992125984"/>
  <pageSetup paperSize="9"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КУИГ</dc:creator>
  <cp:lastModifiedBy>КУИГ</cp:lastModifiedBy>
  <dcterms:created xsi:type="dcterms:W3CDTF">2022-10-18T07:31:08Z</dcterms:created>
  <dcterms:modified xsi:type="dcterms:W3CDTF">2022-12-13T07:06:41Z</dcterms:modified>
</cp:coreProperties>
</file>