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1600" windowHeight="9345"/>
  </bookViews>
  <sheets>
    <sheet name="приложение 6" sheetId="1" r:id="rId1"/>
  </sheets>
  <externalReferences>
    <externalReference r:id="rId2"/>
  </externalReferences>
  <definedNames>
    <definedName name="_xlnm.Print_Titles" localSheetId="0">'приложение 6'!$12:$15</definedName>
  </definedNames>
  <calcPr calcId="125725"/>
</workbook>
</file>

<file path=xl/calcChain.xml><?xml version="1.0" encoding="utf-8"?>
<calcChain xmlns="http://schemas.openxmlformats.org/spreadsheetml/2006/main">
  <c r="AS31" i="1"/>
  <c r="AR31"/>
  <c r="AQ31"/>
  <c r="AP31"/>
  <c r="AN31"/>
  <c r="AM31"/>
  <c r="AL31"/>
  <c r="AJ31"/>
  <c r="AI31"/>
  <c r="AH31"/>
  <c r="AG31"/>
  <c r="AF31"/>
  <c r="AE31"/>
  <c r="AD31"/>
  <c r="AC31"/>
  <c r="AB31"/>
  <c r="AA31"/>
  <c r="Z31"/>
  <c r="Y31"/>
  <c r="X31"/>
  <c r="W31"/>
  <c r="V31"/>
  <c r="U31"/>
  <c r="T31"/>
  <c r="R31"/>
  <c r="Q31"/>
  <c r="P31"/>
  <c r="N31"/>
  <c r="M31"/>
  <c r="L31"/>
  <c r="K31"/>
  <c r="J31"/>
  <c r="I31"/>
  <c r="H31"/>
  <c r="G31"/>
  <c r="F31"/>
  <c r="E31"/>
  <c r="D31"/>
  <c r="AN30"/>
  <c r="AK30"/>
  <c r="G30"/>
  <c r="D30"/>
  <c r="AO29"/>
  <c r="AN29"/>
  <c r="AK29"/>
  <c r="G29"/>
  <c r="D29"/>
  <c r="AS27"/>
  <c r="AR27"/>
  <c r="AQ27"/>
  <c r="AP27"/>
  <c r="AO27"/>
  <c r="AN27"/>
  <c r="AM27"/>
  <c r="AK27"/>
  <c r="O27"/>
  <c r="L27"/>
  <c r="K27"/>
  <c r="J27"/>
  <c r="H27"/>
  <c r="G27"/>
  <c r="F27"/>
  <c r="D27"/>
  <c r="AK26"/>
  <c r="D26"/>
  <c r="AK25"/>
  <c r="D25"/>
  <c r="AS24"/>
  <c r="AR24"/>
  <c r="AQ24"/>
  <c r="AP24"/>
  <c r="AO24"/>
  <c r="AN24"/>
  <c r="AM24"/>
  <c r="AK24"/>
  <c r="O24"/>
  <c r="L24"/>
  <c r="K24"/>
  <c r="F24"/>
  <c r="D24"/>
  <c r="AP22"/>
  <c r="AN22"/>
  <c r="AM22"/>
  <c r="AD22"/>
  <c r="AC22"/>
  <c r="AB22"/>
  <c r="Z22"/>
  <c r="T22"/>
  <c r="S22"/>
  <c r="S31" s="1"/>
  <c r="O31" s="1"/>
  <c r="R22"/>
  <c r="Q22"/>
  <c r="I22"/>
  <c r="H22"/>
  <c r="G22"/>
  <c r="F22"/>
  <c r="D22"/>
  <c r="AO21"/>
  <c r="AK21" s="1"/>
  <c r="AN21"/>
  <c r="AM21"/>
  <c r="Z21"/>
  <c r="O21"/>
  <c r="D21"/>
  <c r="AP20"/>
  <c r="AO20"/>
  <c r="AO22" s="1"/>
  <c r="AO31" s="1"/>
  <c r="AK31" s="1"/>
  <c r="AN20"/>
  <c r="AM20"/>
  <c r="AC20"/>
  <c r="AB20"/>
  <c r="Z20"/>
  <c r="R20"/>
  <c r="Q20"/>
  <c r="O20"/>
  <c r="O22" s="1"/>
  <c r="G20"/>
  <c r="F20"/>
  <c r="D20"/>
  <c r="AR18"/>
  <c r="AQ18"/>
  <c r="AP18"/>
  <c r="AO18"/>
  <c r="AN18"/>
  <c r="AK18"/>
  <c r="AD18"/>
  <c r="AC18"/>
  <c r="Z18"/>
  <c r="X18"/>
  <c r="V18"/>
  <c r="U18"/>
  <c r="T18"/>
  <c r="S18"/>
  <c r="R18"/>
  <c r="O18"/>
  <c r="M18"/>
  <c r="K18"/>
  <c r="J18"/>
  <c r="I18"/>
  <c r="H18"/>
  <c r="G18"/>
  <c r="D18"/>
  <c r="AR17"/>
  <c r="AQ17"/>
  <c r="AP17"/>
  <c r="AK17"/>
  <c r="Z17"/>
  <c r="V17"/>
  <c r="O17"/>
  <c r="K17"/>
  <c r="D17"/>
  <c r="AS15"/>
  <c r="AR15"/>
  <c r="AQ15"/>
  <c r="AP15"/>
  <c r="AO15"/>
  <c r="AN15"/>
  <c r="AM15"/>
  <c r="AL15"/>
  <c r="AK15"/>
  <c r="AJ15"/>
  <c r="AI15"/>
  <c r="AH15"/>
  <c r="AG15"/>
  <c r="AF15"/>
  <c r="AE15"/>
  <c r="AD15"/>
  <c r="AC15"/>
  <c r="AB15"/>
  <c r="AA15"/>
  <c r="Z15"/>
  <c r="Y15"/>
  <c r="X15"/>
  <c r="W15"/>
  <c r="V15"/>
  <c r="U15"/>
  <c r="T15"/>
  <c r="S15"/>
  <c r="R15"/>
  <c r="Q15"/>
  <c r="P15"/>
  <c r="O15"/>
  <c r="N15"/>
  <c r="M15"/>
  <c r="L15"/>
  <c r="K15"/>
  <c r="J15"/>
  <c r="I15"/>
  <c r="H15"/>
  <c r="G15"/>
  <c r="F15"/>
  <c r="E15"/>
  <c r="D15"/>
  <c r="C15"/>
  <c r="B15"/>
  <c r="AK20" l="1"/>
  <c r="AK22" s="1"/>
</calcChain>
</file>

<file path=xl/comments1.xml><?xml version="1.0" encoding="utf-8"?>
<comments xmlns="http://schemas.openxmlformats.org/spreadsheetml/2006/main">
  <authors>
    <author>Махмутова</author>
  </authors>
  <commentList>
    <comment ref="G24" authorId="0">
      <text>
        <r>
          <rPr>
            <b/>
            <sz val="9"/>
            <rFont val="Tahoma"/>
            <charset val="1"/>
          </rPr>
          <t>Махмутова:</t>
        </r>
        <r>
          <rPr>
            <sz val="9"/>
            <rFont val="Tahoma"/>
            <charset val="1"/>
          </rPr>
          <t xml:space="preserve">
ангарская 1</t>
        </r>
      </text>
    </comment>
    <comment ref="H24" authorId="0">
      <text>
        <r>
          <rPr>
            <b/>
            <sz val="9"/>
            <rFont val="Tahoma"/>
            <charset val="1"/>
          </rPr>
          <t>Махмутова:</t>
        </r>
        <r>
          <rPr>
            <sz val="9"/>
            <rFont val="Tahoma"/>
            <charset val="1"/>
          </rPr>
          <t xml:space="preserve">
СНОС ХМЕЛЬНИЦКОГО 106  - 977938,80
</t>
        </r>
      </text>
    </comment>
    <comment ref="H29" authorId="0">
      <text>
        <r>
          <rPr>
            <b/>
            <sz val="9"/>
            <rFont val="Tahoma"/>
            <charset val="1"/>
          </rPr>
          <t>Махмутова:</t>
        </r>
        <r>
          <rPr>
            <sz val="9"/>
            <rFont val="Tahoma"/>
            <charset val="1"/>
          </rPr>
          <t xml:space="preserve">
СНОС ХМЕЛЬНИЦКОГО 106  - 977938,80
</t>
        </r>
      </text>
    </comment>
  </commentList>
</comments>
</file>

<file path=xl/sharedStrings.xml><?xml version="1.0" encoding="utf-8"?>
<sst xmlns="http://schemas.openxmlformats.org/spreadsheetml/2006/main" count="60" uniqueCount="46">
  <si>
    <t>к постановлению</t>
  </si>
  <si>
    <t>Администрации  города</t>
  </si>
  <si>
    <t xml:space="preserve">от ________ № _______ </t>
  </si>
  <si>
    <t>"ПРИЛОЖЕНИЕ № 6</t>
  </si>
  <si>
    <t>к муниципальной программе «Переселение граждан, проживающих на территории города Димитровграда Ульяновской области,  из многоквартирных домов, признанных аварийными после 1 января 2012 года»</t>
  </si>
  <si>
    <t>Система программных мероприятий</t>
  </si>
  <si>
    <t>№ п/п</t>
  </si>
  <si>
    <t>Наименование мероприятий</t>
  </si>
  <si>
    <t>Ответственный исполнитель</t>
  </si>
  <si>
    <t>Бюджетные ассигнования бюджета города**</t>
  </si>
  <si>
    <t>Бюджетные ассигнования областного бюджета</t>
  </si>
  <si>
    <t>Бюджетные ассигнования федерального бюджета</t>
  </si>
  <si>
    <t>ИТОГО</t>
  </si>
  <si>
    <t>Финансовое обеспечение всего</t>
  </si>
  <si>
    <t>по этапам реализации (тыс.руб.)</t>
  </si>
  <si>
    <t>2028*</t>
  </si>
  <si>
    <t>2023***</t>
  </si>
  <si>
    <t>2025***</t>
  </si>
  <si>
    <t>2027***</t>
  </si>
  <si>
    <t>2022***</t>
  </si>
  <si>
    <t>1. Основное мероприятие «Приобретение жилых помещений»</t>
  </si>
  <si>
    <t>1.1.</t>
  </si>
  <si>
    <t>Приобретение жилых помещений для переселения граждан из аварийного жилищного фонда</t>
  </si>
  <si>
    <t>КУИГ</t>
  </si>
  <si>
    <t>ИТОГО по мероприятию:</t>
  </si>
  <si>
    <t>2. Основное мероприятие «Реализация регионального проекта Ульяновской области «Обеспечение устойчивого сокращения непригодного для проживания жилищного фонда», направленного на достижение соответствующих результатов реализации федерального проекта  «Обеспечение устойчивого сокращения непригодного для проживания жилищного фонда»</t>
  </si>
  <si>
    <t>2.1.</t>
  </si>
  <si>
    <t>Обеспечение мероприятий по переселению граждан из аварийного жилищного фонда, в том числе по переселению из аварийного жилищного фонда с учетом необходимости развития малоэтажного жилищного строительства, в том числе:</t>
  </si>
  <si>
    <t>Выкуп жилых помещений</t>
  </si>
  <si>
    <t>3. Основное мероприятие «Снос аварийного жилищного фонда»</t>
  </si>
  <si>
    <t>3.1.</t>
  </si>
  <si>
    <t>Снос аварийного жилищного фонда после расселения граждан, в том числе:  *</t>
  </si>
  <si>
    <t>3.2.</t>
  </si>
  <si>
    <t>Составление проектной документации на снос аварийных домов, в рамках софинансирования мероприятий по сносу</t>
  </si>
  <si>
    <t>3.3.</t>
  </si>
  <si>
    <t>Оказание услуг по проверке сметной документации на снос аварийных домов в рамках софинансирования мероприятий по сносу</t>
  </si>
  <si>
    <t>4. Основное мероприятие «Определение рыночной стоимости жилых помещений (квартир)»</t>
  </si>
  <si>
    <t>4.1.</t>
  </si>
  <si>
    <t>Определение рыночной стоимости жилых помещений (квартир) аварийного жилищного фонда, в том числе:</t>
  </si>
  <si>
    <t>ИТОГО по муниципальной программе:</t>
  </si>
  <si>
    <t>*</t>
  </si>
  <si>
    <t>* данные подлежат уточнению после получения актуальных сметных расчетов Комитета по жилищно-коммунальному комплексу на снос жилых домов.</t>
  </si>
  <si>
    <r>
      <rPr>
        <sz val="7.5"/>
        <color indexed="8"/>
        <rFont val="Times New Roman"/>
        <charset val="204"/>
      </rPr>
      <t>** выделение денежных средств из бюджета города на программные мероприятия в обозначенных объемах позволит привлечь денежные средства из вышестоящих бюджетов в установленных объемах.</t>
    </r>
    <r>
      <rPr>
        <sz val="7.5"/>
        <color indexed="8"/>
        <rFont val="Times New Roman"/>
        <charset val="204"/>
      </rPr>
      <t xml:space="preserve"> Необходимый объем софинансирования мероприятий из городского бюджета указан как справочная информация и не устанавливает расходные обязательства данного бюджета</t>
    </r>
  </si>
  <si>
    <t>*** средства областного и федерального бюджетов указываются в виде межбюджетных трансфертов (субсидий, субвенций и иных межбюджетных трансфертов) возможных к получению на реализацию мероприятий муниципальной программы.</t>
  </si>
  <si>
    <t>ПРИЛОЖЕНИЕ № 2</t>
  </si>
  <si>
    <t>&gt;&gt;.</t>
  </si>
</sst>
</file>

<file path=xl/styles.xml><?xml version="1.0" encoding="utf-8"?>
<styleSheet xmlns="http://schemas.openxmlformats.org/spreadsheetml/2006/main">
  <numFmts count="2">
    <numFmt numFmtId="164" formatCode="#\ ##0.00"/>
    <numFmt numFmtId="165" formatCode="#\ ##0.00000"/>
  </numFmts>
  <fonts count="16">
    <font>
      <sz val="11"/>
      <color theme="1"/>
      <name val="Calibri"/>
      <charset val="204"/>
      <scheme val="minor"/>
    </font>
    <font>
      <b/>
      <sz val="11"/>
      <color indexed="8"/>
      <name val="Calibri"/>
      <charset val="204"/>
    </font>
    <font>
      <b/>
      <sz val="11"/>
      <color indexed="8"/>
      <name val="Times New Roman"/>
      <charset val="204"/>
    </font>
    <font>
      <sz val="8"/>
      <color indexed="8"/>
      <name val="Times New Roman"/>
      <charset val="204"/>
    </font>
    <font>
      <sz val="9"/>
      <color indexed="8"/>
      <name val="Times New Roman"/>
      <charset val="204"/>
    </font>
    <font>
      <b/>
      <sz val="12"/>
      <color indexed="8"/>
      <name val="Times New Roman"/>
      <charset val="204"/>
    </font>
    <font>
      <b/>
      <sz val="8"/>
      <color indexed="8"/>
      <name val="Times New Roman"/>
      <charset val="204"/>
    </font>
    <font>
      <b/>
      <sz val="9"/>
      <color indexed="8"/>
      <name val="Times New Roman"/>
      <charset val="204"/>
    </font>
    <font>
      <sz val="6"/>
      <color indexed="8"/>
      <name val="Times New Roman"/>
      <charset val="204"/>
    </font>
    <font>
      <sz val="7.5"/>
      <color indexed="8"/>
      <name val="Times New Roman"/>
      <charset val="204"/>
    </font>
    <font>
      <sz val="10"/>
      <color indexed="8"/>
      <name val="Times New Roman"/>
      <charset val="204"/>
    </font>
    <font>
      <sz val="11"/>
      <color indexed="8"/>
      <name val="Times New Roman"/>
      <charset val="204"/>
    </font>
    <font>
      <sz val="10"/>
      <name val="Arial"/>
      <charset val="204"/>
    </font>
    <font>
      <sz val="10"/>
      <name val="Arial Cyr"/>
      <charset val="204"/>
    </font>
    <font>
      <sz val="9"/>
      <name val="Tahoma"/>
      <charset val="1"/>
    </font>
    <font>
      <b/>
      <sz val="9"/>
      <name val="Tahoma"/>
      <charset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3">
    <xf numFmtId="0" fontId="0" fillId="0" borderId="0"/>
    <xf numFmtId="0" fontId="12" fillId="0" borderId="0"/>
    <xf numFmtId="0" fontId="13" fillId="0" borderId="0"/>
  </cellStyleXfs>
  <cellXfs count="44">
    <xf numFmtId="0" fontId="0" fillId="0" borderId="0" xfId="0"/>
    <xf numFmtId="0" fontId="0" fillId="0" borderId="0" xfId="0" applyFill="1" applyAlignment="1">
      <alignment horizontal="center"/>
    </xf>
    <xf numFmtId="0" fontId="1" fillId="0" borderId="0" xfId="0" applyFont="1" applyFill="1" applyAlignment="1">
      <alignment horizontal="center"/>
    </xf>
    <xf numFmtId="0" fontId="1" fillId="0" borderId="0" xfId="0" applyFont="1" applyFill="1"/>
    <xf numFmtId="0" fontId="0" fillId="0" borderId="0" xfId="0" applyFill="1"/>
    <xf numFmtId="0" fontId="2" fillId="0" borderId="0" xfId="0" applyFont="1" applyFill="1" applyAlignment="1">
      <alignment horizont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textRotation="90" wrapText="1"/>
    </xf>
    <xf numFmtId="165" fontId="4" fillId="0" borderId="1" xfId="0" applyNumberFormat="1" applyFont="1" applyFill="1" applyBorder="1" applyAlignment="1">
      <alignment horizontal="center"/>
    </xf>
    <xf numFmtId="165" fontId="3" fillId="0" borderId="1" xfId="0" applyNumberFormat="1" applyFont="1" applyFill="1" applyBorder="1" applyAlignment="1">
      <alignment horizontal="center" wrapText="1"/>
    </xf>
    <xf numFmtId="165" fontId="4" fillId="0" borderId="1" xfId="0" applyNumberFormat="1" applyFont="1" applyFill="1" applyBorder="1" applyAlignment="1">
      <alignment horizontal="center" vertical="center" textRotation="90" wrapText="1"/>
    </xf>
    <xf numFmtId="165" fontId="6" fillId="0" borderId="1" xfId="0" applyNumberFormat="1" applyFont="1" applyFill="1" applyBorder="1" applyAlignment="1">
      <alignment horizontal="center" vertical="center" textRotation="90" wrapText="1"/>
    </xf>
    <xf numFmtId="165" fontId="3" fillId="0" borderId="1" xfId="0" applyNumberFormat="1" applyFont="1" applyFill="1" applyBorder="1" applyAlignment="1">
      <alignment horizontal="center" vertical="center" textRotation="90" wrapText="1"/>
    </xf>
    <xf numFmtId="165" fontId="6" fillId="0" borderId="1" xfId="0" applyNumberFormat="1" applyFont="1" applyFill="1" applyBorder="1" applyAlignment="1">
      <alignment horizontal="center" wrapText="1"/>
    </xf>
    <xf numFmtId="165" fontId="7" fillId="0" borderId="1" xfId="0" applyNumberFormat="1" applyFont="1" applyFill="1" applyBorder="1" applyAlignment="1">
      <alignment horizontal="center" textRotation="90" wrapText="1"/>
    </xf>
    <xf numFmtId="165" fontId="8" fillId="0" borderId="1" xfId="0" applyNumberFormat="1" applyFont="1" applyFill="1" applyBorder="1" applyAlignment="1">
      <alignment horizontal="center" wrapText="1"/>
    </xf>
    <xf numFmtId="165" fontId="3" fillId="2" borderId="1" xfId="0" applyNumberFormat="1" applyFont="1" applyFill="1" applyBorder="1" applyAlignment="1">
      <alignment horizontal="center" vertical="center" textRotation="90" wrapText="1"/>
    </xf>
    <xf numFmtId="165" fontId="3" fillId="3" borderId="1" xfId="0" applyNumberFormat="1" applyFont="1" applyFill="1" applyBorder="1" applyAlignment="1">
      <alignment horizontal="center" vertical="center" textRotation="90" wrapText="1"/>
    </xf>
    <xf numFmtId="165" fontId="3" fillId="0" borderId="1" xfId="0" applyNumberFormat="1" applyFont="1" applyFill="1" applyBorder="1" applyAlignment="1">
      <alignment horizontal="left" vertical="center" textRotation="90" wrapText="1"/>
    </xf>
    <xf numFmtId="165" fontId="6" fillId="0" borderId="1" xfId="0" applyNumberFormat="1" applyFont="1" applyFill="1" applyBorder="1" applyAlignment="1">
      <alignment horizontal="left" vertical="center" textRotation="90" wrapText="1"/>
    </xf>
    <xf numFmtId="165" fontId="6" fillId="2" borderId="1" xfId="0" applyNumberFormat="1" applyFont="1" applyFill="1" applyBorder="1" applyAlignment="1">
      <alignment horizontal="center" vertical="center" textRotation="90"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left" vertical="center" textRotation="90" wrapText="1"/>
    </xf>
    <xf numFmtId="0" fontId="9" fillId="0" borderId="0" xfId="0" applyFont="1" applyFill="1"/>
    <xf numFmtId="0" fontId="10" fillId="0" borderId="0" xfId="0" applyFont="1" applyFill="1" applyAlignment="1">
      <alignment horizontal="left" vertical="top"/>
    </xf>
    <xf numFmtId="0" fontId="10" fillId="0" borderId="0" xfId="0" applyFont="1" applyFill="1" applyAlignment="1">
      <alignment horizontal="justify"/>
    </xf>
    <xf numFmtId="0" fontId="0" fillId="0" borderId="0" xfId="0" applyFill="1" applyAlignment="1"/>
    <xf numFmtId="0" fontId="11" fillId="0" borderId="0" xfId="0" applyFont="1" applyFill="1" applyAlignment="1">
      <alignment horizontal="center"/>
    </xf>
    <xf numFmtId="164" fontId="7" fillId="0" borderId="0" xfId="0" applyNumberFormat="1" applyFont="1" applyFill="1" applyBorder="1" applyAlignment="1">
      <alignment horizontal="left" vertical="center" textRotation="90" wrapText="1"/>
    </xf>
    <xf numFmtId="165" fontId="0" fillId="0" borderId="0" xfId="0" applyNumberFormat="1" applyFill="1" applyAlignment="1">
      <alignment horizontal="center"/>
    </xf>
    <xf numFmtId="0" fontId="4"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5" fillId="0" borderId="1" xfId="0" applyFont="1" applyFill="1" applyBorder="1" applyAlignment="1">
      <alignment horizontal="center" wrapText="1"/>
    </xf>
    <xf numFmtId="0" fontId="10" fillId="0" borderId="0" xfId="0" applyFont="1" applyFill="1" applyAlignment="1">
      <alignment horizontal="justify"/>
    </xf>
    <xf numFmtId="0" fontId="0" fillId="0" borderId="0" xfId="0" applyFill="1" applyAlignment="1"/>
    <xf numFmtId="165" fontId="5" fillId="0" borderId="1" xfId="0" applyNumberFormat="1" applyFont="1" applyFill="1" applyBorder="1" applyAlignment="1">
      <alignment horizontal="center" wrapText="1"/>
    </xf>
    <xf numFmtId="0" fontId="9" fillId="0" borderId="0" xfId="0" applyFont="1" applyFill="1" applyAlignment="1">
      <alignment wrapText="1"/>
    </xf>
    <xf numFmtId="0" fontId="0" fillId="0" borderId="0" xfId="0" applyFill="1" applyAlignment="1">
      <alignment wrapText="1"/>
    </xf>
    <xf numFmtId="0" fontId="3" fillId="0" borderId="1" xfId="0" applyFont="1" applyFill="1" applyBorder="1" applyAlignment="1">
      <alignment horizontal="center" vertical="center" wrapText="1"/>
    </xf>
    <xf numFmtId="165" fontId="4" fillId="0" borderId="2" xfId="0" applyNumberFormat="1" applyFont="1" applyFill="1" applyBorder="1" applyAlignment="1">
      <alignment horizontal="center"/>
    </xf>
    <xf numFmtId="165" fontId="4" fillId="0" borderId="3" xfId="0" applyNumberFormat="1" applyFont="1" applyFill="1" applyBorder="1" applyAlignment="1">
      <alignment horizontal="center"/>
    </xf>
    <xf numFmtId="0" fontId="4" fillId="0" borderId="1" xfId="0" applyFont="1" applyFill="1" applyBorder="1" applyAlignment="1">
      <alignment horizontal="center" vertical="center" textRotation="90" wrapText="1"/>
    </xf>
    <xf numFmtId="165" fontId="4" fillId="0" borderId="2" xfId="0" applyNumberFormat="1" applyFont="1" applyFill="1" applyBorder="1" applyAlignment="1">
      <alignment horizontal="center" vertical="center" textRotation="90" wrapText="1"/>
    </xf>
    <xf numFmtId="165" fontId="4" fillId="0" borderId="3" xfId="0" applyNumberFormat="1" applyFont="1" applyFill="1" applyBorder="1" applyAlignment="1">
      <alignment horizontal="center" vertical="center" textRotation="90" wrapText="1"/>
    </xf>
  </cellXfs>
  <cellStyles count="3">
    <cellStyle name="Обычный" xfId="0" builtinId="0"/>
    <cellStyle name="Обычный 2" xfId="2"/>
    <cellStyle name="Обычный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6;&#1040;&#1041;&#1054;&#1058;&#1040;/1835/1835%2028.11.2022%20&#1053;&#1054;&#1042;&#1040;&#1071;/1835%20&#1055;&#1056;&#1048;&#1051;&#1054;&#1046;&#1045;&#1053;&#1048;&#1071;%20new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приложение 2"/>
      <sheetName val="приложение 3"/>
      <sheetName val="приложение 4"/>
      <sheetName val="приложение 5"/>
      <sheetName val="приложение 6"/>
      <sheetName val="ДИМИТРОВград"/>
      <sheetName val="ДИМИТРОВград (2)"/>
      <sheetName val="КОНТРАКТЫ"/>
      <sheetName val="2023"/>
      <sheetName val="2022"/>
      <sheetName val="2021 "/>
      <sheetName val="2021 выкуп"/>
      <sheetName val="2021 расчетная"/>
      <sheetName val="оценка"/>
      <sheetName val="выкуп по бюджетам"/>
      <sheetName val="Планирование расходов"/>
      <sheetName val="26-27"/>
      <sheetName val="Лист1"/>
      <sheetName val="Лист2"/>
    </sheetNames>
    <sheetDataSet>
      <sheetData sheetId="0"/>
      <sheetData sheetId="1"/>
      <sheetData sheetId="2">
        <row r="20">
          <cell r="P20">
            <v>20616302.399999999</v>
          </cell>
          <cell r="Q20">
            <v>26016004.940000001</v>
          </cell>
          <cell r="R20">
            <v>6504001.2300000004</v>
          </cell>
        </row>
        <row r="24">
          <cell r="T24">
            <v>465000</v>
          </cell>
        </row>
        <row r="27">
          <cell r="P27">
            <v>60687777.420000002</v>
          </cell>
          <cell r="Q27">
            <v>29082347.6596228</v>
          </cell>
          <cell r="R27">
            <v>7270586.9199999999</v>
          </cell>
          <cell r="U27">
            <v>50999.999400000001</v>
          </cell>
        </row>
        <row r="36">
          <cell r="T36">
            <v>5518368.5700000003</v>
          </cell>
        </row>
        <row r="49">
          <cell r="T49">
            <v>634700.44999999995</v>
          </cell>
        </row>
      </sheetData>
      <sheetData sheetId="3">
        <row r="20">
          <cell r="S20">
            <v>547998.85</v>
          </cell>
        </row>
        <row r="30">
          <cell r="Q30">
            <v>22323120</v>
          </cell>
          <cell r="R30">
            <v>5580780</v>
          </cell>
        </row>
      </sheetData>
      <sheetData sheetId="4"/>
      <sheetData sheetId="5">
        <row r="103">
          <cell r="K103">
            <v>1720.5800000000002</v>
          </cell>
        </row>
      </sheetData>
      <sheetData sheetId="6"/>
      <sheetData sheetId="7">
        <row r="12">
          <cell r="G12">
            <v>215.85599999999999</v>
          </cell>
        </row>
      </sheetData>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00B0F0"/>
  </sheetPr>
  <dimension ref="A2:AU36"/>
  <sheetViews>
    <sheetView tabSelected="1" topLeftCell="C28" workbookViewId="0">
      <selection activeCell="H22" sqref="H22"/>
    </sheetView>
  </sheetViews>
  <sheetFormatPr defaultColWidth="8.85546875" defaultRowHeight="15"/>
  <cols>
    <col min="1" max="1" width="4" style="4" customWidth="1"/>
    <col min="2" max="2" width="13.7109375" style="4" customWidth="1"/>
    <col min="3" max="3" width="13.28515625" style="4" customWidth="1"/>
    <col min="4" max="4" width="4.5703125" style="4" customWidth="1"/>
    <col min="5" max="13" width="3.140625" style="4" customWidth="1"/>
    <col min="14" max="14" width="3.140625" style="4" hidden="1" customWidth="1"/>
    <col min="15" max="15" width="4.85546875" style="4" customWidth="1"/>
    <col min="16" max="24" width="3.140625" style="4" customWidth="1"/>
    <col min="25" max="25" width="3.140625" style="4" hidden="1" customWidth="1"/>
    <col min="26" max="26" width="4.85546875" style="4" customWidth="1"/>
    <col min="27" max="35" width="3.140625" style="4" customWidth="1"/>
    <col min="36" max="36" width="3.140625" style="4" hidden="1" customWidth="1"/>
    <col min="37" max="37" width="4.85546875" style="4" customWidth="1"/>
    <col min="38" max="45" width="3.140625" style="4" customWidth="1"/>
    <col min="46" max="46" width="8.85546875" style="4"/>
    <col min="47" max="47" width="13.140625" style="4" customWidth="1"/>
    <col min="48" max="16384" width="8.85546875" style="4"/>
  </cols>
  <sheetData>
    <row r="2" spans="1:45">
      <c r="U2" s="24"/>
      <c r="AG2" s="24" t="s">
        <v>44</v>
      </c>
    </row>
    <row r="3" spans="1:45">
      <c r="U3" s="24"/>
      <c r="AG3" s="24" t="s">
        <v>0</v>
      </c>
    </row>
    <row r="4" spans="1:45">
      <c r="U4" s="24"/>
      <c r="AG4" s="24" t="s">
        <v>1</v>
      </c>
    </row>
    <row r="5" spans="1:45">
      <c r="U5" s="24"/>
      <c r="AG5" s="24" t="s">
        <v>2</v>
      </c>
    </row>
    <row r="6" spans="1:45">
      <c r="U6" s="24"/>
      <c r="AG6" s="24"/>
    </row>
    <row r="7" spans="1:45">
      <c r="U7" s="24"/>
      <c r="AG7" s="24" t="s">
        <v>3</v>
      </c>
    </row>
    <row r="8" spans="1:45" ht="67.5" customHeight="1">
      <c r="U8" s="25"/>
      <c r="V8" s="26"/>
      <c r="W8" s="26"/>
      <c r="X8" s="26"/>
      <c r="Y8" s="26"/>
      <c r="Z8" s="26"/>
      <c r="AG8" s="33" t="s">
        <v>4</v>
      </c>
      <c r="AH8" s="34"/>
      <c r="AI8" s="34"/>
      <c r="AJ8" s="34"/>
      <c r="AK8" s="34"/>
      <c r="AL8" s="34"/>
      <c r="AM8" s="34"/>
      <c r="AN8" s="34"/>
      <c r="AO8" s="34"/>
      <c r="AP8" s="34"/>
      <c r="AQ8" s="34"/>
      <c r="AR8" s="34"/>
      <c r="AS8" s="34"/>
    </row>
    <row r="9" spans="1:45">
      <c r="A9" s="5"/>
      <c r="V9" s="5" t="s">
        <v>5</v>
      </c>
    </row>
    <row r="10" spans="1:45">
      <c r="V10" s="27"/>
    </row>
    <row r="12" spans="1:45" ht="32.450000000000003" customHeight="1">
      <c r="A12" s="38" t="s">
        <v>6</v>
      </c>
      <c r="B12" s="41" t="s">
        <v>7</v>
      </c>
      <c r="C12" s="41" t="s">
        <v>8</v>
      </c>
      <c r="D12" s="30" t="s">
        <v>9</v>
      </c>
      <c r="E12" s="30"/>
      <c r="F12" s="30"/>
      <c r="G12" s="30"/>
      <c r="H12" s="30"/>
      <c r="I12" s="30"/>
      <c r="J12" s="30"/>
      <c r="K12" s="30"/>
      <c r="L12" s="30"/>
      <c r="M12" s="30"/>
      <c r="N12" s="30"/>
      <c r="O12" s="30" t="s">
        <v>10</v>
      </c>
      <c r="P12" s="30"/>
      <c r="Q12" s="30"/>
      <c r="R12" s="30"/>
      <c r="S12" s="30"/>
      <c r="T12" s="30"/>
      <c r="U12" s="30"/>
      <c r="V12" s="30"/>
      <c r="W12" s="30"/>
      <c r="X12" s="30"/>
      <c r="Y12" s="30"/>
      <c r="Z12" s="30" t="s">
        <v>11</v>
      </c>
      <c r="AA12" s="30"/>
      <c r="AB12" s="30"/>
      <c r="AC12" s="30"/>
      <c r="AD12" s="30"/>
      <c r="AE12" s="30"/>
      <c r="AF12" s="30"/>
      <c r="AG12" s="30"/>
      <c r="AH12" s="30"/>
      <c r="AI12" s="30"/>
      <c r="AJ12" s="30"/>
      <c r="AK12" s="30" t="s">
        <v>12</v>
      </c>
      <c r="AL12" s="30"/>
      <c r="AM12" s="30"/>
      <c r="AN12" s="30"/>
      <c r="AO12" s="30"/>
      <c r="AP12" s="30"/>
      <c r="AQ12" s="30"/>
      <c r="AR12" s="30"/>
      <c r="AS12" s="30"/>
    </row>
    <row r="13" spans="1:45" ht="21.6" customHeight="1">
      <c r="A13" s="38"/>
      <c r="B13" s="41"/>
      <c r="C13" s="41"/>
      <c r="D13" s="41" t="s">
        <v>13</v>
      </c>
      <c r="E13" s="30" t="s">
        <v>14</v>
      </c>
      <c r="F13" s="30"/>
      <c r="G13" s="30"/>
      <c r="H13" s="30"/>
      <c r="I13" s="30"/>
      <c r="J13" s="30"/>
      <c r="K13" s="30"/>
      <c r="L13" s="30"/>
      <c r="M13" s="30"/>
      <c r="N13" s="30"/>
      <c r="O13" s="41" t="s">
        <v>13</v>
      </c>
      <c r="P13" s="30" t="s">
        <v>14</v>
      </c>
      <c r="Q13" s="31"/>
      <c r="R13" s="31"/>
      <c r="S13" s="31"/>
      <c r="T13" s="31"/>
      <c r="U13" s="31"/>
      <c r="V13" s="31"/>
      <c r="W13" s="31"/>
      <c r="X13" s="31"/>
      <c r="Y13" s="31"/>
      <c r="Z13" s="41" t="s">
        <v>13</v>
      </c>
      <c r="AA13" s="30" t="s">
        <v>14</v>
      </c>
      <c r="AB13" s="31"/>
      <c r="AC13" s="31"/>
      <c r="AD13" s="31"/>
      <c r="AE13" s="31"/>
      <c r="AF13" s="31"/>
      <c r="AG13" s="31"/>
      <c r="AH13" s="31"/>
      <c r="AI13" s="31"/>
      <c r="AJ13" s="31"/>
      <c r="AK13" s="41" t="s">
        <v>13</v>
      </c>
      <c r="AL13" s="30" t="s">
        <v>14</v>
      </c>
      <c r="AM13" s="31"/>
      <c r="AN13" s="31"/>
      <c r="AO13" s="31"/>
      <c r="AP13" s="31"/>
      <c r="AQ13" s="31"/>
      <c r="AR13" s="31"/>
      <c r="AS13" s="31"/>
    </row>
    <row r="14" spans="1:45" ht="63" customHeight="1">
      <c r="A14" s="38"/>
      <c r="B14" s="41"/>
      <c r="C14" s="41"/>
      <c r="D14" s="41"/>
      <c r="E14" s="7">
        <v>2019</v>
      </c>
      <c r="F14" s="7">
        <v>2020</v>
      </c>
      <c r="G14" s="7">
        <v>2021</v>
      </c>
      <c r="H14" s="7">
        <v>2022</v>
      </c>
      <c r="I14" s="7">
        <v>2023</v>
      </c>
      <c r="J14" s="7">
        <v>2024</v>
      </c>
      <c r="K14" s="7">
        <v>2025</v>
      </c>
      <c r="L14" s="7">
        <v>2026</v>
      </c>
      <c r="M14" s="7">
        <v>2027</v>
      </c>
      <c r="N14" s="7" t="s">
        <v>15</v>
      </c>
      <c r="O14" s="41"/>
      <c r="P14" s="7">
        <v>2019</v>
      </c>
      <c r="Q14" s="7">
        <v>2020</v>
      </c>
      <c r="R14" s="7">
        <v>2021</v>
      </c>
      <c r="S14" s="7">
        <v>2022</v>
      </c>
      <c r="T14" s="7" t="s">
        <v>16</v>
      </c>
      <c r="U14" s="7">
        <v>2024</v>
      </c>
      <c r="V14" s="7" t="s">
        <v>17</v>
      </c>
      <c r="W14" s="7">
        <v>2026</v>
      </c>
      <c r="X14" s="7" t="s">
        <v>18</v>
      </c>
      <c r="Y14" s="7">
        <v>2028</v>
      </c>
      <c r="Z14" s="41"/>
      <c r="AA14" s="7">
        <v>2019</v>
      </c>
      <c r="AB14" s="7">
        <v>2020</v>
      </c>
      <c r="AC14" s="7">
        <v>2021</v>
      </c>
      <c r="AD14" s="7" t="s">
        <v>19</v>
      </c>
      <c r="AE14" s="7" t="s">
        <v>16</v>
      </c>
      <c r="AF14" s="7">
        <v>2024</v>
      </c>
      <c r="AG14" s="7">
        <v>2025</v>
      </c>
      <c r="AH14" s="7">
        <v>2026</v>
      </c>
      <c r="AI14" s="7">
        <v>2027</v>
      </c>
      <c r="AJ14" s="7">
        <v>2028</v>
      </c>
      <c r="AK14" s="41"/>
      <c r="AL14" s="7">
        <v>2019</v>
      </c>
      <c r="AM14" s="7">
        <v>2020</v>
      </c>
      <c r="AN14" s="7">
        <v>2021</v>
      </c>
      <c r="AO14" s="7">
        <v>2022</v>
      </c>
      <c r="AP14" s="7">
        <v>2023</v>
      </c>
      <c r="AQ14" s="7">
        <v>2024</v>
      </c>
      <c r="AR14" s="7">
        <v>2025</v>
      </c>
      <c r="AS14" s="7">
        <v>2026</v>
      </c>
    </row>
    <row r="15" spans="1:45">
      <c r="A15" s="6">
        <v>1</v>
      </c>
      <c r="B15" s="6">
        <f>A15+1</f>
        <v>2</v>
      </c>
      <c r="C15" s="6">
        <f t="shared" ref="C15:AS15" si="0">B15+1</f>
        <v>3</v>
      </c>
      <c r="D15" s="6">
        <f t="shared" si="0"/>
        <v>4</v>
      </c>
      <c r="E15" s="6">
        <f t="shared" si="0"/>
        <v>5</v>
      </c>
      <c r="F15" s="6">
        <f t="shared" si="0"/>
        <v>6</v>
      </c>
      <c r="G15" s="6">
        <f t="shared" si="0"/>
        <v>7</v>
      </c>
      <c r="H15" s="6">
        <f t="shared" si="0"/>
        <v>8</v>
      </c>
      <c r="I15" s="6">
        <f t="shared" si="0"/>
        <v>9</v>
      </c>
      <c r="J15" s="6">
        <f t="shared" si="0"/>
        <v>10</v>
      </c>
      <c r="K15" s="6">
        <f t="shared" si="0"/>
        <v>11</v>
      </c>
      <c r="L15" s="6">
        <f t="shared" si="0"/>
        <v>12</v>
      </c>
      <c r="M15" s="6">
        <f t="shared" si="0"/>
        <v>13</v>
      </c>
      <c r="N15" s="6">
        <f t="shared" si="0"/>
        <v>14</v>
      </c>
      <c r="O15" s="6">
        <f t="shared" si="0"/>
        <v>15</v>
      </c>
      <c r="P15" s="6">
        <f t="shared" si="0"/>
        <v>16</v>
      </c>
      <c r="Q15" s="6">
        <f t="shared" si="0"/>
        <v>17</v>
      </c>
      <c r="R15" s="6">
        <f t="shared" si="0"/>
        <v>18</v>
      </c>
      <c r="S15" s="6">
        <f t="shared" si="0"/>
        <v>19</v>
      </c>
      <c r="T15" s="6">
        <f t="shared" si="0"/>
        <v>20</v>
      </c>
      <c r="U15" s="6">
        <f t="shared" si="0"/>
        <v>21</v>
      </c>
      <c r="V15" s="6">
        <f t="shared" si="0"/>
        <v>22</v>
      </c>
      <c r="W15" s="6">
        <f t="shared" si="0"/>
        <v>23</v>
      </c>
      <c r="X15" s="6">
        <f t="shared" si="0"/>
        <v>24</v>
      </c>
      <c r="Y15" s="6">
        <f t="shared" si="0"/>
        <v>25</v>
      </c>
      <c r="Z15" s="6">
        <f t="shared" si="0"/>
        <v>26</v>
      </c>
      <c r="AA15" s="6">
        <f t="shared" si="0"/>
        <v>27</v>
      </c>
      <c r="AB15" s="6">
        <f t="shared" si="0"/>
        <v>28</v>
      </c>
      <c r="AC15" s="6">
        <f t="shared" si="0"/>
        <v>29</v>
      </c>
      <c r="AD15" s="6">
        <f t="shared" si="0"/>
        <v>30</v>
      </c>
      <c r="AE15" s="6">
        <f t="shared" si="0"/>
        <v>31</v>
      </c>
      <c r="AF15" s="6">
        <f t="shared" si="0"/>
        <v>32</v>
      </c>
      <c r="AG15" s="6">
        <f t="shared" si="0"/>
        <v>33</v>
      </c>
      <c r="AH15" s="6">
        <f t="shared" si="0"/>
        <v>34</v>
      </c>
      <c r="AI15" s="6">
        <f t="shared" si="0"/>
        <v>35</v>
      </c>
      <c r="AJ15" s="6">
        <f t="shared" si="0"/>
        <v>36</v>
      </c>
      <c r="AK15" s="6">
        <f t="shared" si="0"/>
        <v>37</v>
      </c>
      <c r="AL15" s="6">
        <f t="shared" si="0"/>
        <v>38</v>
      </c>
      <c r="AM15" s="6">
        <f t="shared" si="0"/>
        <v>39</v>
      </c>
      <c r="AN15" s="6">
        <f t="shared" si="0"/>
        <v>40</v>
      </c>
      <c r="AO15" s="6">
        <f t="shared" si="0"/>
        <v>41</v>
      </c>
      <c r="AP15" s="6">
        <f t="shared" si="0"/>
        <v>42</v>
      </c>
      <c r="AQ15" s="6">
        <f t="shared" si="0"/>
        <v>43</v>
      </c>
      <c r="AR15" s="6">
        <f t="shared" si="0"/>
        <v>44</v>
      </c>
      <c r="AS15" s="6">
        <f t="shared" si="0"/>
        <v>45</v>
      </c>
    </row>
    <row r="16" spans="1:45" ht="15.75">
      <c r="A16" s="32" t="s">
        <v>20</v>
      </c>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row>
    <row r="17" spans="1:47" s="1" customFormat="1" ht="85.5" customHeight="1">
      <c r="A17" s="8" t="s">
        <v>21</v>
      </c>
      <c r="B17" s="9" t="s">
        <v>22</v>
      </c>
      <c r="C17" s="10" t="s">
        <v>23</v>
      </c>
      <c r="D17" s="11">
        <f>SUM(E17:N17)</f>
        <v>5580.78</v>
      </c>
      <c r="E17" s="12">
        <v>0</v>
      </c>
      <c r="F17" s="12">
        <v>0</v>
      </c>
      <c r="G17" s="12">
        <v>0</v>
      </c>
      <c r="H17" s="12">
        <v>0</v>
      </c>
      <c r="I17" s="12">
        <v>0</v>
      </c>
      <c r="J17" s="12">
        <v>0</v>
      </c>
      <c r="K17" s="12">
        <f>'[1]приложение 5'!R30/1000</f>
        <v>5580.78</v>
      </c>
      <c r="L17" s="12">
        <v>0</v>
      </c>
      <c r="M17" s="12">
        <v>0</v>
      </c>
      <c r="N17" s="12">
        <v>0</v>
      </c>
      <c r="O17" s="11">
        <f>SUM(P17:Y17)</f>
        <v>60702</v>
      </c>
      <c r="P17" s="12">
        <v>0</v>
      </c>
      <c r="Q17" s="12">
        <v>0</v>
      </c>
      <c r="R17" s="12">
        <v>0</v>
      </c>
      <c r="S17" s="12">
        <v>0</v>
      </c>
      <c r="T17" s="12">
        <v>18038.0736</v>
      </c>
      <c r="U17" s="12">
        <v>20340.806400000001</v>
      </c>
      <c r="V17" s="12">
        <f>'[1]приложение 5'!Q30/1000</f>
        <v>22323.119999999999</v>
      </c>
      <c r="W17" s="12">
        <v>0</v>
      </c>
      <c r="X17" s="12">
        <v>0</v>
      </c>
      <c r="Y17" s="12">
        <v>0</v>
      </c>
      <c r="Z17" s="11">
        <f>SUM(AA17:AI17)</f>
        <v>0</v>
      </c>
      <c r="AA17" s="12">
        <v>0</v>
      </c>
      <c r="AB17" s="12">
        <v>0</v>
      </c>
      <c r="AC17" s="12">
        <v>0</v>
      </c>
      <c r="AD17" s="12">
        <v>0</v>
      </c>
      <c r="AE17" s="12">
        <v>0</v>
      </c>
      <c r="AF17" s="12">
        <v>0</v>
      </c>
      <c r="AG17" s="12">
        <v>0</v>
      </c>
      <c r="AH17" s="12">
        <v>0</v>
      </c>
      <c r="AI17" s="12">
        <v>0</v>
      </c>
      <c r="AJ17" s="12">
        <v>0</v>
      </c>
      <c r="AK17" s="11">
        <f>SUM(AL17:AS17)</f>
        <v>66282.78</v>
      </c>
      <c r="AL17" s="12">
        <v>0</v>
      </c>
      <c r="AM17" s="12">
        <v>0</v>
      </c>
      <c r="AN17" s="12">
        <v>0</v>
      </c>
      <c r="AO17" s="12">
        <v>0</v>
      </c>
      <c r="AP17" s="12">
        <f>SUM(I17,T17,AE17)</f>
        <v>18038.0736</v>
      </c>
      <c r="AQ17" s="12">
        <f>SUM(J17,U17,AF17)</f>
        <v>20340.806400000001</v>
      </c>
      <c r="AR17" s="12">
        <f>(K17+V17+AG17)</f>
        <v>27903.9</v>
      </c>
      <c r="AS17" s="12">
        <v>0</v>
      </c>
    </row>
    <row r="18" spans="1:47" s="1" customFormat="1" ht="88.5" customHeight="1">
      <c r="A18" s="9"/>
      <c r="B18" s="13" t="s">
        <v>24</v>
      </c>
      <c r="C18" s="14"/>
      <c r="D18" s="11">
        <f>D17</f>
        <v>5580.78</v>
      </c>
      <c r="E18" s="11">
        <v>0</v>
      </c>
      <c r="F18" s="11">
        <v>0</v>
      </c>
      <c r="G18" s="11">
        <f>G17</f>
        <v>0</v>
      </c>
      <c r="H18" s="11">
        <f>H17</f>
        <v>0</v>
      </c>
      <c r="I18" s="11">
        <f>I17</f>
        <v>0</v>
      </c>
      <c r="J18" s="11">
        <f>J17</f>
        <v>0</v>
      </c>
      <c r="K18" s="11">
        <f>K17</f>
        <v>5580.78</v>
      </c>
      <c r="L18" s="11">
        <v>0</v>
      </c>
      <c r="M18" s="11">
        <f>M17</f>
        <v>0</v>
      </c>
      <c r="N18" s="11">
        <v>0</v>
      </c>
      <c r="O18" s="11">
        <f>O17</f>
        <v>60702</v>
      </c>
      <c r="P18" s="11">
        <v>0</v>
      </c>
      <c r="Q18" s="11">
        <v>0</v>
      </c>
      <c r="R18" s="11">
        <f>R17</f>
        <v>0</v>
      </c>
      <c r="S18" s="11">
        <f>S17</f>
        <v>0</v>
      </c>
      <c r="T18" s="11">
        <f>T17</f>
        <v>18038.0736</v>
      </c>
      <c r="U18" s="11">
        <f>U17</f>
        <v>20340.806400000001</v>
      </c>
      <c r="V18" s="11">
        <f>V17</f>
        <v>22323.119999999999</v>
      </c>
      <c r="W18" s="11">
        <v>0</v>
      </c>
      <c r="X18" s="11">
        <f>X17</f>
        <v>0</v>
      </c>
      <c r="Y18" s="11">
        <v>0</v>
      </c>
      <c r="Z18" s="11">
        <f>Z17</f>
        <v>0</v>
      </c>
      <c r="AA18" s="11">
        <v>0</v>
      </c>
      <c r="AB18" s="11">
        <v>0</v>
      </c>
      <c r="AC18" s="11">
        <f>AC17</f>
        <v>0</v>
      </c>
      <c r="AD18" s="11">
        <f>AD17</f>
        <v>0</v>
      </c>
      <c r="AE18" s="11">
        <v>0</v>
      </c>
      <c r="AF18" s="11">
        <v>0</v>
      </c>
      <c r="AG18" s="11">
        <v>0</v>
      </c>
      <c r="AH18" s="11">
        <v>0</v>
      </c>
      <c r="AI18" s="11">
        <v>0</v>
      </c>
      <c r="AJ18" s="11">
        <v>0</v>
      </c>
      <c r="AK18" s="11">
        <f>AK17</f>
        <v>66282.78</v>
      </c>
      <c r="AL18" s="11">
        <v>0</v>
      </c>
      <c r="AM18" s="11">
        <v>0</v>
      </c>
      <c r="AN18" s="11">
        <f>AN17</f>
        <v>0</v>
      </c>
      <c r="AO18" s="11">
        <f>AO17</f>
        <v>0</v>
      </c>
      <c r="AP18" s="11">
        <f>AP17</f>
        <v>18038.0736</v>
      </c>
      <c r="AQ18" s="11">
        <f>AQ17</f>
        <v>20340.806400000001</v>
      </c>
      <c r="AR18" s="11">
        <f>AR17</f>
        <v>27903.9</v>
      </c>
      <c r="AS18" s="11">
        <v>0</v>
      </c>
    </row>
    <row r="19" spans="1:47" ht="51" customHeight="1">
      <c r="A19" s="35" t="s">
        <v>25</v>
      </c>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row>
    <row r="20" spans="1:47" s="1" customFormat="1" ht="87" customHeight="1">
      <c r="A20" s="39" t="s">
        <v>26</v>
      </c>
      <c r="B20" s="15" t="s">
        <v>27</v>
      </c>
      <c r="C20" s="42" t="s">
        <v>23</v>
      </c>
      <c r="D20" s="11">
        <f>SUM(E20:N20)</f>
        <v>28206.471850000002</v>
      </c>
      <c r="E20" s="12">
        <v>0</v>
      </c>
      <c r="F20" s="16">
        <f>'[1]приложение 4'!R20/1000</f>
        <v>6504.0012299999999</v>
      </c>
      <c r="G20" s="16">
        <f>'[1]приложение 4'!R27/1000</f>
        <v>7270.5869199999997</v>
      </c>
      <c r="H20" s="16">
        <v>10741.908960000001</v>
      </c>
      <c r="I20" s="16">
        <v>3689.9747400000001</v>
      </c>
      <c r="J20" s="16">
        <v>0</v>
      </c>
      <c r="K20" s="16">
        <v>0</v>
      </c>
      <c r="L20" s="16">
        <v>0</v>
      </c>
      <c r="M20" s="16">
        <v>0</v>
      </c>
      <c r="N20" s="16">
        <v>0</v>
      </c>
      <c r="O20" s="20">
        <f>SUM(P20:Y20)</f>
        <v>145764.96347962279</v>
      </c>
      <c r="P20" s="16">
        <v>0</v>
      </c>
      <c r="Q20" s="16">
        <f>'[1]приложение 4'!Q20/1000</f>
        <v>26016.004939999999</v>
      </c>
      <c r="R20" s="16">
        <f>'[1]приложение 4'!Q27/1000</f>
        <v>29082.347659622799</v>
      </c>
      <c r="S20" s="16">
        <v>46454.499380000001</v>
      </c>
      <c r="T20" s="16">
        <v>44212.111499999999</v>
      </c>
      <c r="U20" s="16">
        <v>0</v>
      </c>
      <c r="V20" s="16">
        <v>0</v>
      </c>
      <c r="W20" s="16">
        <v>0</v>
      </c>
      <c r="X20" s="16">
        <v>0</v>
      </c>
      <c r="Y20" s="16">
        <v>0</v>
      </c>
      <c r="Z20" s="20">
        <f>SUM(AA20:AJ20)</f>
        <v>197207.03171000001</v>
      </c>
      <c r="AA20" s="16">
        <v>0</v>
      </c>
      <c r="AB20" s="16">
        <f>'[1]приложение 4'!P20/1000</f>
        <v>20616.3024</v>
      </c>
      <c r="AC20" s="16">
        <f>'[1]приложение 4'!P27/1000</f>
        <v>60687.777419999999</v>
      </c>
      <c r="AD20" s="16">
        <v>115902.95189</v>
      </c>
      <c r="AE20" s="16">
        <v>0</v>
      </c>
      <c r="AF20" s="16">
        <v>0</v>
      </c>
      <c r="AG20" s="16">
        <v>0</v>
      </c>
      <c r="AH20" s="16">
        <v>0</v>
      </c>
      <c r="AI20" s="16">
        <v>0</v>
      </c>
      <c r="AJ20" s="16">
        <v>0</v>
      </c>
      <c r="AK20" s="20">
        <f>SUM(AL20:AS20)</f>
        <v>371178.46703962277</v>
      </c>
      <c r="AL20" s="16">
        <v>0</v>
      </c>
      <c r="AM20" s="16">
        <f>F20+Q20+AB20</f>
        <v>53136.308570000001</v>
      </c>
      <c r="AN20" s="16">
        <f>G20+R20+AC20</f>
        <v>97040.711999622799</v>
      </c>
      <c r="AO20" s="16">
        <f>H20+S20+AD20</f>
        <v>173099.36022999999</v>
      </c>
      <c r="AP20" s="16">
        <f>I20+T20+AE20</f>
        <v>47902.086239999997</v>
      </c>
      <c r="AQ20" s="16">
        <v>0</v>
      </c>
      <c r="AR20" s="12">
        <v>0</v>
      </c>
      <c r="AS20" s="12">
        <v>0</v>
      </c>
      <c r="AU20" s="29"/>
    </row>
    <row r="21" spans="1:47" s="1" customFormat="1" ht="61.5" customHeight="1">
      <c r="A21" s="40"/>
      <c r="B21" s="15" t="s">
        <v>28</v>
      </c>
      <c r="C21" s="43"/>
      <c r="D21" s="11">
        <f>SUM(E21:N21)</f>
        <v>3064.62727</v>
      </c>
      <c r="E21" s="12">
        <v>0</v>
      </c>
      <c r="F21" s="16">
        <v>131.21202</v>
      </c>
      <c r="G21" s="16">
        <v>2405.3304600000001</v>
      </c>
      <c r="H21" s="17">
        <v>528.08479</v>
      </c>
      <c r="I21" s="16">
        <v>0</v>
      </c>
      <c r="J21" s="16">
        <v>0</v>
      </c>
      <c r="K21" s="16">
        <v>0</v>
      </c>
      <c r="L21" s="16">
        <v>0</v>
      </c>
      <c r="M21" s="16">
        <v>0</v>
      </c>
      <c r="N21" s="16"/>
      <c r="O21" s="20">
        <f>SUM(P21:Y21)</f>
        <v>13297.520340000001</v>
      </c>
      <c r="P21" s="16">
        <v>0</v>
      </c>
      <c r="Q21" s="16">
        <v>524.84875999999997</v>
      </c>
      <c r="R21" s="16">
        <v>9621.3218400000005</v>
      </c>
      <c r="S21" s="16">
        <v>3151.3497400000001</v>
      </c>
      <c r="T21" s="16">
        <v>0</v>
      </c>
      <c r="U21" s="16">
        <v>0</v>
      </c>
      <c r="V21" s="16">
        <v>0</v>
      </c>
      <c r="W21" s="16">
        <v>0</v>
      </c>
      <c r="X21" s="16">
        <v>0</v>
      </c>
      <c r="Y21" s="16"/>
      <c r="Z21" s="20">
        <f>SUM(AA21:AJ21)</f>
        <v>65603.554019999996</v>
      </c>
      <c r="AA21" s="16">
        <v>0</v>
      </c>
      <c r="AB21" s="16">
        <v>1063.85322</v>
      </c>
      <c r="AC21" s="16">
        <v>20077.3557</v>
      </c>
      <c r="AD21" s="17">
        <v>44462.345099999999</v>
      </c>
      <c r="AE21" s="16">
        <v>0</v>
      </c>
      <c r="AF21" s="16">
        <v>0</v>
      </c>
      <c r="AG21" s="16">
        <v>0</v>
      </c>
      <c r="AH21" s="16">
        <v>0</v>
      </c>
      <c r="AI21" s="16">
        <v>0</v>
      </c>
      <c r="AJ21" s="16"/>
      <c r="AK21" s="20">
        <f>SUM(AL21:AS21)</f>
        <v>81965.701629999996</v>
      </c>
      <c r="AL21" s="16">
        <v>0</v>
      </c>
      <c r="AM21" s="16">
        <f>F21+Q21+AB21</f>
        <v>1719.914</v>
      </c>
      <c r="AN21" s="16">
        <f>G21+R21+AC21</f>
        <v>32104.008000000002</v>
      </c>
      <c r="AO21" s="17">
        <f>SUM(H21,S21,AD21)</f>
        <v>48141.779629999997</v>
      </c>
      <c r="AP21" s="16">
        <v>0</v>
      </c>
      <c r="AQ21" s="16">
        <v>0</v>
      </c>
      <c r="AR21" s="12">
        <v>0</v>
      </c>
      <c r="AS21" s="12">
        <v>0</v>
      </c>
      <c r="AU21" s="29"/>
    </row>
    <row r="22" spans="1:47" s="1" customFormat="1" ht="87" customHeight="1">
      <c r="A22" s="9"/>
      <c r="B22" s="13" t="s">
        <v>24</v>
      </c>
      <c r="C22" s="13"/>
      <c r="D22" s="11">
        <f>D20</f>
        <v>28206.471850000002</v>
      </c>
      <c r="E22" s="11">
        <v>0</v>
      </c>
      <c r="F22" s="11">
        <f>F20</f>
        <v>6504.0012299999999</v>
      </c>
      <c r="G22" s="11">
        <f>G20</f>
        <v>7270.5869199999997</v>
      </c>
      <c r="H22" s="11">
        <f>H20</f>
        <v>10741.908960000001</v>
      </c>
      <c r="I22" s="11">
        <f>I20</f>
        <v>3689.9747400000001</v>
      </c>
      <c r="J22" s="11">
        <v>0</v>
      </c>
      <c r="K22" s="11">
        <v>0</v>
      </c>
      <c r="L22" s="11">
        <v>0</v>
      </c>
      <c r="M22" s="11">
        <v>0</v>
      </c>
      <c r="N22" s="11">
        <v>0</v>
      </c>
      <c r="O22" s="11">
        <f>O20</f>
        <v>145764.96347962279</v>
      </c>
      <c r="P22" s="11">
        <v>0</v>
      </c>
      <c r="Q22" s="11">
        <f>Q20</f>
        <v>26016.004939999999</v>
      </c>
      <c r="R22" s="11">
        <f>R20</f>
        <v>29082.347659622799</v>
      </c>
      <c r="S22" s="11">
        <f>S20</f>
        <v>46454.499380000001</v>
      </c>
      <c r="T22" s="11">
        <f>T20</f>
        <v>44212.111499999999</v>
      </c>
      <c r="U22" s="11">
        <v>0</v>
      </c>
      <c r="V22" s="11">
        <v>0</v>
      </c>
      <c r="W22" s="11">
        <v>0</v>
      </c>
      <c r="X22" s="11">
        <v>0</v>
      </c>
      <c r="Y22" s="11">
        <v>0</v>
      </c>
      <c r="Z22" s="11">
        <f>Z20</f>
        <v>197207.03171000001</v>
      </c>
      <c r="AA22" s="11">
        <v>0</v>
      </c>
      <c r="AB22" s="11">
        <f>AB20</f>
        <v>20616.3024</v>
      </c>
      <c r="AC22" s="11">
        <f>AC20</f>
        <v>60687.777419999999</v>
      </c>
      <c r="AD22" s="11">
        <f>AD20</f>
        <v>115902.95189</v>
      </c>
      <c r="AE22" s="11">
        <v>0</v>
      </c>
      <c r="AF22" s="11">
        <v>0</v>
      </c>
      <c r="AG22" s="11">
        <v>0</v>
      </c>
      <c r="AH22" s="11">
        <v>0</v>
      </c>
      <c r="AI22" s="11">
        <v>0</v>
      </c>
      <c r="AJ22" s="11">
        <v>0</v>
      </c>
      <c r="AK22" s="11">
        <f>AK20</f>
        <v>371178.46703962277</v>
      </c>
      <c r="AL22" s="11">
        <v>0</v>
      </c>
      <c r="AM22" s="11">
        <f>AM20</f>
        <v>53136.308570000001</v>
      </c>
      <c r="AN22" s="11">
        <f>AN20</f>
        <v>97040.711999622799</v>
      </c>
      <c r="AO22" s="11">
        <f>AO20</f>
        <v>173099.36022999999</v>
      </c>
      <c r="AP22" s="11">
        <f>AP20</f>
        <v>47902.086239999997</v>
      </c>
      <c r="AQ22" s="11">
        <v>0</v>
      </c>
      <c r="AR22" s="11">
        <v>0</v>
      </c>
      <c r="AS22" s="11">
        <v>0</v>
      </c>
    </row>
    <row r="23" spans="1:47" ht="15.75">
      <c r="A23" s="35" t="s">
        <v>29</v>
      </c>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row>
    <row r="24" spans="1:47" s="1" customFormat="1" ht="83.45" customHeight="1">
      <c r="A24" s="9" t="s">
        <v>30</v>
      </c>
      <c r="B24" s="9" t="s">
        <v>31</v>
      </c>
      <c r="C24" s="10" t="s">
        <v>23</v>
      </c>
      <c r="D24" s="11">
        <f>SUM(E24:N24)</f>
        <v>11558.16697</v>
      </c>
      <c r="E24" s="12">
        <v>0</v>
      </c>
      <c r="F24" s="18">
        <f>'[1]приложение 4'!T24/1000</f>
        <v>465</v>
      </c>
      <c r="G24" s="18">
        <v>0</v>
      </c>
      <c r="H24" s="18">
        <v>661.5</v>
      </c>
      <c r="I24" s="18">
        <v>5000</v>
      </c>
      <c r="J24" s="18">
        <v>0</v>
      </c>
      <c r="K24" s="18">
        <f>('[1]приложение 4'!T36-'[1]приложение 4'!T47-'[1]приложение 4'!T49)/1000</f>
        <v>4883.6681200000003</v>
      </c>
      <c r="L24" s="18">
        <f>'[1]приложение 5'!S20/1000</f>
        <v>547.99884999999995</v>
      </c>
      <c r="M24" s="12">
        <v>0</v>
      </c>
      <c r="N24" s="12">
        <v>0</v>
      </c>
      <c r="O24" s="11">
        <f>SUM(P24:X24)</f>
        <v>20000</v>
      </c>
      <c r="P24" s="12">
        <v>0</v>
      </c>
      <c r="Q24" s="12">
        <v>0</v>
      </c>
      <c r="R24" s="12">
        <v>0</v>
      </c>
      <c r="S24" s="12">
        <v>0</v>
      </c>
      <c r="T24" s="12">
        <v>20000</v>
      </c>
      <c r="U24" s="12">
        <v>0</v>
      </c>
      <c r="V24" s="12">
        <v>0</v>
      </c>
      <c r="W24" s="12">
        <v>0</v>
      </c>
      <c r="X24" s="12">
        <v>0</v>
      </c>
      <c r="Y24" s="12">
        <v>0</v>
      </c>
      <c r="Z24" s="11">
        <v>0</v>
      </c>
      <c r="AA24" s="12">
        <v>0</v>
      </c>
      <c r="AB24" s="12">
        <v>0</v>
      </c>
      <c r="AC24" s="12">
        <v>0</v>
      </c>
      <c r="AD24" s="12">
        <v>0</v>
      </c>
      <c r="AE24" s="12">
        <v>0</v>
      </c>
      <c r="AF24" s="12">
        <v>0</v>
      </c>
      <c r="AG24" s="12">
        <v>0</v>
      </c>
      <c r="AH24" s="12">
        <v>0</v>
      </c>
      <c r="AI24" s="12">
        <v>0</v>
      </c>
      <c r="AJ24" s="12">
        <v>0</v>
      </c>
      <c r="AK24" s="11">
        <f>SUM(AL24:AS24)</f>
        <v>31558.166969999998</v>
      </c>
      <c r="AL24" s="12">
        <v>0</v>
      </c>
      <c r="AM24" s="18">
        <f t="shared" ref="AM24:AS24" si="1">F24+Q24+AB24</f>
        <v>465</v>
      </c>
      <c r="AN24" s="18">
        <f t="shared" si="1"/>
        <v>0</v>
      </c>
      <c r="AO24" s="18">
        <f t="shared" si="1"/>
        <v>661.5</v>
      </c>
      <c r="AP24" s="18">
        <f t="shared" si="1"/>
        <v>25000</v>
      </c>
      <c r="AQ24" s="18">
        <f t="shared" si="1"/>
        <v>0</v>
      </c>
      <c r="AR24" s="18">
        <f t="shared" si="1"/>
        <v>4883.6681200000003</v>
      </c>
      <c r="AS24" s="18">
        <f t="shared" si="1"/>
        <v>547.99884999999995</v>
      </c>
    </row>
    <row r="25" spans="1:47" s="1" customFormat="1" ht="87" customHeight="1">
      <c r="A25" s="9" t="s">
        <v>32</v>
      </c>
      <c r="B25" s="9" t="s">
        <v>33</v>
      </c>
      <c r="C25" s="10"/>
      <c r="D25" s="11">
        <f>SUM(E25:M25)</f>
        <v>195</v>
      </c>
      <c r="E25" s="12">
        <v>0</v>
      </c>
      <c r="F25" s="18">
        <v>0</v>
      </c>
      <c r="G25" s="18">
        <v>0</v>
      </c>
      <c r="H25" s="18">
        <v>195</v>
      </c>
      <c r="I25" s="19">
        <v>0</v>
      </c>
      <c r="J25" s="18">
        <v>0</v>
      </c>
      <c r="K25" s="18">
        <v>0</v>
      </c>
      <c r="L25" s="18">
        <v>0</v>
      </c>
      <c r="M25" s="12">
        <v>0</v>
      </c>
      <c r="N25" s="12"/>
      <c r="O25" s="11">
        <v>0</v>
      </c>
      <c r="P25" s="12">
        <v>0</v>
      </c>
      <c r="Q25" s="12">
        <v>0</v>
      </c>
      <c r="R25" s="12">
        <v>0</v>
      </c>
      <c r="S25" s="12">
        <v>0</v>
      </c>
      <c r="T25" s="12">
        <v>0</v>
      </c>
      <c r="U25" s="12">
        <v>0</v>
      </c>
      <c r="V25" s="12">
        <v>0</v>
      </c>
      <c r="W25" s="12">
        <v>0</v>
      </c>
      <c r="X25" s="12">
        <v>0</v>
      </c>
      <c r="Y25" s="12"/>
      <c r="Z25" s="11">
        <v>0</v>
      </c>
      <c r="AA25" s="12">
        <v>0</v>
      </c>
      <c r="AB25" s="12">
        <v>0</v>
      </c>
      <c r="AC25" s="12">
        <v>0</v>
      </c>
      <c r="AD25" s="12">
        <v>0</v>
      </c>
      <c r="AE25" s="12">
        <v>0</v>
      </c>
      <c r="AF25" s="12">
        <v>0</v>
      </c>
      <c r="AG25" s="12">
        <v>0</v>
      </c>
      <c r="AH25" s="12">
        <v>0</v>
      </c>
      <c r="AI25" s="12">
        <v>0</v>
      </c>
      <c r="AJ25" s="12"/>
      <c r="AK25" s="11">
        <f>SUM(AL25:AS25)</f>
        <v>195</v>
      </c>
      <c r="AL25" s="12">
        <v>0</v>
      </c>
      <c r="AM25" s="18">
        <v>0</v>
      </c>
      <c r="AN25" s="18">
        <v>0</v>
      </c>
      <c r="AO25" s="18">
        <v>195</v>
      </c>
      <c r="AP25" s="18">
        <v>0</v>
      </c>
      <c r="AQ25" s="18">
        <v>0</v>
      </c>
      <c r="AR25" s="18">
        <v>0</v>
      </c>
      <c r="AS25" s="18">
        <v>0</v>
      </c>
    </row>
    <row r="26" spans="1:47" s="1" customFormat="1" ht="87" customHeight="1">
      <c r="A26" s="9" t="s">
        <v>34</v>
      </c>
      <c r="B26" s="9" t="s">
        <v>35</v>
      </c>
      <c r="C26" s="10"/>
      <c r="D26" s="11">
        <f>SUM(E26:M26)</f>
        <v>31.5</v>
      </c>
      <c r="E26" s="12">
        <v>0</v>
      </c>
      <c r="F26" s="18">
        <v>0</v>
      </c>
      <c r="G26" s="18">
        <v>0</v>
      </c>
      <c r="H26" s="18">
        <v>31.5</v>
      </c>
      <c r="I26" s="19">
        <v>0</v>
      </c>
      <c r="J26" s="18">
        <v>0</v>
      </c>
      <c r="K26" s="18">
        <v>0</v>
      </c>
      <c r="L26" s="18">
        <v>0</v>
      </c>
      <c r="M26" s="12">
        <v>0</v>
      </c>
      <c r="N26" s="12"/>
      <c r="O26" s="11">
        <v>0</v>
      </c>
      <c r="P26" s="12">
        <v>0</v>
      </c>
      <c r="Q26" s="12">
        <v>0</v>
      </c>
      <c r="R26" s="12">
        <v>0</v>
      </c>
      <c r="S26" s="12">
        <v>0</v>
      </c>
      <c r="T26" s="12">
        <v>0</v>
      </c>
      <c r="U26" s="12">
        <v>0</v>
      </c>
      <c r="V26" s="12">
        <v>0</v>
      </c>
      <c r="W26" s="12">
        <v>0</v>
      </c>
      <c r="X26" s="12">
        <v>0</v>
      </c>
      <c r="Y26" s="12"/>
      <c r="Z26" s="11">
        <v>0</v>
      </c>
      <c r="AA26" s="12">
        <v>0</v>
      </c>
      <c r="AB26" s="12">
        <v>0</v>
      </c>
      <c r="AC26" s="12">
        <v>0</v>
      </c>
      <c r="AD26" s="12">
        <v>0</v>
      </c>
      <c r="AE26" s="12">
        <v>0</v>
      </c>
      <c r="AF26" s="12">
        <v>0</v>
      </c>
      <c r="AG26" s="12">
        <v>0</v>
      </c>
      <c r="AH26" s="12">
        <v>0</v>
      </c>
      <c r="AI26" s="12">
        <v>0</v>
      </c>
      <c r="AJ26" s="12"/>
      <c r="AK26" s="11">
        <f>SUM(AL26:AS26)</f>
        <v>31.5</v>
      </c>
      <c r="AL26" s="12">
        <v>0</v>
      </c>
      <c r="AM26" s="18">
        <v>0</v>
      </c>
      <c r="AN26" s="18">
        <v>0</v>
      </c>
      <c r="AO26" s="18">
        <v>31.5</v>
      </c>
      <c r="AP26" s="18">
        <v>0</v>
      </c>
      <c r="AQ26" s="18">
        <v>0</v>
      </c>
      <c r="AR26" s="18">
        <v>0</v>
      </c>
      <c r="AS26" s="18">
        <v>0</v>
      </c>
    </row>
    <row r="27" spans="1:47" s="1" customFormat="1" ht="83.45" customHeight="1">
      <c r="A27" s="9"/>
      <c r="B27" s="13" t="s">
        <v>24</v>
      </c>
      <c r="C27" s="13"/>
      <c r="D27" s="11">
        <f>SUM(E27:M27)</f>
        <v>11558.16697</v>
      </c>
      <c r="E27" s="11">
        <v>0</v>
      </c>
      <c r="F27" s="19">
        <f t="shared" ref="F27:L27" si="2">F24</f>
        <v>465</v>
      </c>
      <c r="G27" s="19">
        <f t="shared" si="2"/>
        <v>0</v>
      </c>
      <c r="H27" s="19">
        <f t="shared" si="2"/>
        <v>661.5</v>
      </c>
      <c r="I27" s="19">
        <v>5000</v>
      </c>
      <c r="J27" s="19">
        <f t="shared" si="2"/>
        <v>0</v>
      </c>
      <c r="K27" s="19">
        <f t="shared" si="2"/>
        <v>4883.6681200000003</v>
      </c>
      <c r="L27" s="19">
        <f t="shared" si="2"/>
        <v>547.99884999999995</v>
      </c>
      <c r="M27" s="11">
        <v>0</v>
      </c>
      <c r="N27" s="11">
        <v>0</v>
      </c>
      <c r="O27" s="11">
        <f>SUM(P27:X27)</f>
        <v>20000</v>
      </c>
      <c r="P27" s="11">
        <v>0</v>
      </c>
      <c r="Q27" s="11">
        <v>0</v>
      </c>
      <c r="R27" s="11">
        <v>0</v>
      </c>
      <c r="S27" s="11">
        <v>0</v>
      </c>
      <c r="T27" s="11">
        <v>20000</v>
      </c>
      <c r="U27" s="11">
        <v>0</v>
      </c>
      <c r="V27" s="11">
        <v>0</v>
      </c>
      <c r="W27" s="11">
        <v>0</v>
      </c>
      <c r="X27" s="11">
        <v>0</v>
      </c>
      <c r="Y27" s="11">
        <v>0</v>
      </c>
      <c r="Z27" s="11">
        <v>0</v>
      </c>
      <c r="AA27" s="11">
        <v>0</v>
      </c>
      <c r="AB27" s="11">
        <v>0</v>
      </c>
      <c r="AC27" s="11">
        <v>0</v>
      </c>
      <c r="AD27" s="11">
        <v>0</v>
      </c>
      <c r="AE27" s="11">
        <v>0</v>
      </c>
      <c r="AF27" s="11">
        <v>0</v>
      </c>
      <c r="AG27" s="11">
        <v>0</v>
      </c>
      <c r="AH27" s="11">
        <v>0</v>
      </c>
      <c r="AI27" s="11">
        <v>0</v>
      </c>
      <c r="AJ27" s="11">
        <v>0</v>
      </c>
      <c r="AK27" s="11">
        <f>SUM(AL27:AS27)</f>
        <v>31558.166969999998</v>
      </c>
      <c r="AL27" s="11">
        <v>0</v>
      </c>
      <c r="AM27" s="19">
        <f t="shared" ref="AM27:AS27" si="3">AM24</f>
        <v>465</v>
      </c>
      <c r="AN27" s="19">
        <f t="shared" si="3"/>
        <v>0</v>
      </c>
      <c r="AO27" s="19">
        <f t="shared" si="3"/>
        <v>661.5</v>
      </c>
      <c r="AP27" s="19">
        <f t="shared" si="3"/>
        <v>25000</v>
      </c>
      <c r="AQ27" s="19">
        <f t="shared" si="3"/>
        <v>0</v>
      </c>
      <c r="AR27" s="19">
        <f t="shared" si="3"/>
        <v>4883.6681200000003</v>
      </c>
      <c r="AS27" s="19">
        <f t="shared" si="3"/>
        <v>547.99884999999995</v>
      </c>
    </row>
    <row r="28" spans="1:47" ht="15.75">
      <c r="A28" s="35" t="s">
        <v>36</v>
      </c>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row>
    <row r="29" spans="1:47" s="1" customFormat="1" ht="88.15" customHeight="1">
      <c r="A29" s="9" t="s">
        <v>37</v>
      </c>
      <c r="B29" s="9" t="s">
        <v>38</v>
      </c>
      <c r="C29" s="10" t="s">
        <v>23</v>
      </c>
      <c r="D29" s="11">
        <f>SUM(E29:N29)</f>
        <v>110.99999939999999</v>
      </c>
      <c r="E29" s="12">
        <v>0</v>
      </c>
      <c r="F29" s="12">
        <v>0</v>
      </c>
      <c r="G29" s="12">
        <f>'[1]приложение 4'!U27/1000</f>
        <v>50.9999994</v>
      </c>
      <c r="H29" s="12">
        <v>60</v>
      </c>
      <c r="I29" s="12">
        <v>0</v>
      </c>
      <c r="J29" s="12">
        <v>0</v>
      </c>
      <c r="K29" s="12">
        <v>0</v>
      </c>
      <c r="L29" s="12">
        <v>0</v>
      </c>
      <c r="M29" s="12">
        <v>0</v>
      </c>
      <c r="N29" s="12">
        <v>0</v>
      </c>
      <c r="O29" s="11">
        <v>0</v>
      </c>
      <c r="P29" s="12">
        <v>0</v>
      </c>
      <c r="Q29" s="12">
        <v>0</v>
      </c>
      <c r="R29" s="12">
        <v>0</v>
      </c>
      <c r="S29" s="12">
        <v>0</v>
      </c>
      <c r="T29" s="12">
        <v>0</v>
      </c>
      <c r="U29" s="12">
        <v>0</v>
      </c>
      <c r="V29" s="12">
        <v>0</v>
      </c>
      <c r="W29" s="12">
        <v>0</v>
      </c>
      <c r="X29" s="12">
        <v>0</v>
      </c>
      <c r="Y29" s="12">
        <v>0</v>
      </c>
      <c r="Z29" s="11">
        <v>0</v>
      </c>
      <c r="AA29" s="12">
        <v>0</v>
      </c>
      <c r="AB29" s="12">
        <v>0</v>
      </c>
      <c r="AC29" s="12">
        <v>0</v>
      </c>
      <c r="AD29" s="12">
        <v>0</v>
      </c>
      <c r="AE29" s="12">
        <v>0</v>
      </c>
      <c r="AF29" s="12">
        <v>0</v>
      </c>
      <c r="AG29" s="12">
        <v>0</v>
      </c>
      <c r="AH29" s="12">
        <v>0</v>
      </c>
      <c r="AI29" s="12">
        <v>0</v>
      </c>
      <c r="AJ29" s="12">
        <v>0</v>
      </c>
      <c r="AK29" s="11">
        <f>SUM(AL29:AS29)</f>
        <v>110.99999939999999</v>
      </c>
      <c r="AL29" s="12">
        <v>0</v>
      </c>
      <c r="AM29" s="12">
        <v>0</v>
      </c>
      <c r="AN29" s="12">
        <f>G29+R29+AC29</f>
        <v>50.9999994</v>
      </c>
      <c r="AO29" s="12">
        <f>H29+S29+AD29</f>
        <v>60</v>
      </c>
      <c r="AP29" s="12">
        <v>0</v>
      </c>
      <c r="AQ29" s="12">
        <v>0</v>
      </c>
      <c r="AR29" s="12">
        <v>0</v>
      </c>
      <c r="AS29" s="12">
        <v>0</v>
      </c>
    </row>
    <row r="30" spans="1:47" s="1" customFormat="1" ht="88.15" customHeight="1">
      <c r="A30" s="9"/>
      <c r="B30" s="13" t="s">
        <v>24</v>
      </c>
      <c r="C30" s="13"/>
      <c r="D30" s="20">
        <f>SUM(E30:M30)</f>
        <v>110.99999939999999</v>
      </c>
      <c r="E30" s="20">
        <v>0</v>
      </c>
      <c r="F30" s="20">
        <v>0</v>
      </c>
      <c r="G30" s="20">
        <f>G29</f>
        <v>50.9999994</v>
      </c>
      <c r="H30" s="20">
        <v>60</v>
      </c>
      <c r="I30" s="20">
        <v>0</v>
      </c>
      <c r="J30" s="20">
        <v>0</v>
      </c>
      <c r="K30" s="20">
        <v>0</v>
      </c>
      <c r="L30" s="20">
        <v>0</v>
      </c>
      <c r="M30" s="20">
        <v>0</v>
      </c>
      <c r="N30" s="20">
        <v>0</v>
      </c>
      <c r="O30" s="20">
        <v>0</v>
      </c>
      <c r="P30" s="20">
        <v>0</v>
      </c>
      <c r="Q30" s="20">
        <v>0</v>
      </c>
      <c r="R30" s="20">
        <v>0</v>
      </c>
      <c r="S30" s="20">
        <v>0</v>
      </c>
      <c r="T30" s="20">
        <v>0</v>
      </c>
      <c r="U30" s="20">
        <v>0</v>
      </c>
      <c r="V30" s="20">
        <v>0</v>
      </c>
      <c r="W30" s="20">
        <v>0</v>
      </c>
      <c r="X30" s="20">
        <v>0</v>
      </c>
      <c r="Y30" s="20">
        <v>0</v>
      </c>
      <c r="Z30" s="20">
        <v>0</v>
      </c>
      <c r="AA30" s="20">
        <v>0</v>
      </c>
      <c r="AB30" s="20">
        <v>0</v>
      </c>
      <c r="AC30" s="20">
        <v>0</v>
      </c>
      <c r="AD30" s="20">
        <v>0</v>
      </c>
      <c r="AE30" s="20">
        <v>0</v>
      </c>
      <c r="AF30" s="20">
        <v>0</v>
      </c>
      <c r="AG30" s="20">
        <v>0</v>
      </c>
      <c r="AH30" s="20">
        <v>0</v>
      </c>
      <c r="AI30" s="20">
        <v>0</v>
      </c>
      <c r="AJ30" s="20">
        <v>0</v>
      </c>
      <c r="AK30" s="20">
        <f>SUM(AL30:AS30)</f>
        <v>110.99999939999999</v>
      </c>
      <c r="AL30" s="20">
        <v>0</v>
      </c>
      <c r="AM30" s="20">
        <v>0</v>
      </c>
      <c r="AN30" s="20">
        <f>AN29</f>
        <v>50.9999994</v>
      </c>
      <c r="AO30" s="20">
        <v>60</v>
      </c>
      <c r="AP30" s="11">
        <v>0</v>
      </c>
      <c r="AQ30" s="11">
        <v>0</v>
      </c>
      <c r="AR30" s="11">
        <v>0</v>
      </c>
      <c r="AS30" s="11">
        <v>0</v>
      </c>
    </row>
    <row r="31" spans="1:47" s="2" customFormat="1" ht="83.45" customHeight="1">
      <c r="A31" s="13"/>
      <c r="B31" s="13" t="s">
        <v>39</v>
      </c>
      <c r="C31" s="13"/>
      <c r="D31" s="20">
        <f>SUM(E31:N31)</f>
        <v>45456.418819400002</v>
      </c>
      <c r="E31" s="20">
        <f>E18+E22+E27</f>
        <v>0</v>
      </c>
      <c r="F31" s="20">
        <f>F18+F22+F27</f>
        <v>6969.0012299999999</v>
      </c>
      <c r="G31" s="20">
        <f>G18+G22+G27+G30</f>
        <v>7321.5869193999997</v>
      </c>
      <c r="H31" s="20">
        <f>H18+H22+H27+H30</f>
        <v>11463.408960000001</v>
      </c>
      <c r="I31" s="20">
        <f>I18+I22+I27+I30</f>
        <v>8689.9747399999997</v>
      </c>
      <c r="J31" s="20">
        <f>J18+J22+J27</f>
        <v>0</v>
      </c>
      <c r="K31" s="20">
        <f>K18+K22+K27</f>
        <v>10464.448119999999</v>
      </c>
      <c r="L31" s="20">
        <f>L18+L22+L27</f>
        <v>547.99884999999995</v>
      </c>
      <c r="M31" s="20">
        <f>M18+M22+M27</f>
        <v>0</v>
      </c>
      <c r="N31" s="20">
        <f>N18+N22+N27</f>
        <v>0</v>
      </c>
      <c r="O31" s="20">
        <f>SUM(P31:Y31)</f>
        <v>226466.96347962279</v>
      </c>
      <c r="P31" s="20">
        <f t="shared" ref="P31:Y31" si="4">P18+P22+P27</f>
        <v>0</v>
      </c>
      <c r="Q31" s="20">
        <f t="shared" si="4"/>
        <v>26016.004939999999</v>
      </c>
      <c r="R31" s="20">
        <f t="shared" si="4"/>
        <v>29082.347659622799</v>
      </c>
      <c r="S31" s="20">
        <f t="shared" si="4"/>
        <v>46454.499380000001</v>
      </c>
      <c r="T31" s="20">
        <f t="shared" si="4"/>
        <v>82250.185100000002</v>
      </c>
      <c r="U31" s="20">
        <f t="shared" si="4"/>
        <v>20340.806400000001</v>
      </c>
      <c r="V31" s="20">
        <f t="shared" si="4"/>
        <v>22323.119999999999</v>
      </c>
      <c r="W31" s="20">
        <f t="shared" si="4"/>
        <v>0</v>
      </c>
      <c r="X31" s="20">
        <f t="shared" si="4"/>
        <v>0</v>
      </c>
      <c r="Y31" s="20">
        <f t="shared" si="4"/>
        <v>0</v>
      </c>
      <c r="Z31" s="20">
        <f>SUM(AA31:AJ31)</f>
        <v>197207.03171000001</v>
      </c>
      <c r="AA31" s="20">
        <f t="shared" ref="AA31:AJ31" si="5">AA18+AA22+AA27</f>
        <v>0</v>
      </c>
      <c r="AB31" s="20">
        <f t="shared" si="5"/>
        <v>20616.3024</v>
      </c>
      <c r="AC31" s="20">
        <f t="shared" si="5"/>
        <v>60687.777419999999</v>
      </c>
      <c r="AD31" s="20">
        <f t="shared" si="5"/>
        <v>115902.95189</v>
      </c>
      <c r="AE31" s="20">
        <f t="shared" si="5"/>
        <v>0</v>
      </c>
      <c r="AF31" s="20">
        <f t="shared" si="5"/>
        <v>0</v>
      </c>
      <c r="AG31" s="20">
        <f t="shared" si="5"/>
        <v>0</v>
      </c>
      <c r="AH31" s="20">
        <f t="shared" si="5"/>
        <v>0</v>
      </c>
      <c r="AI31" s="20">
        <f t="shared" si="5"/>
        <v>0</v>
      </c>
      <c r="AJ31" s="20">
        <f t="shared" si="5"/>
        <v>0</v>
      </c>
      <c r="AK31" s="20">
        <f>SUM(AL31:AS31)</f>
        <v>469130.41400902276</v>
      </c>
      <c r="AL31" s="20">
        <f>AL18+AL22+AL27</f>
        <v>0</v>
      </c>
      <c r="AM31" s="20">
        <f>AM18+AM22+AM27</f>
        <v>53601.308570000001</v>
      </c>
      <c r="AN31" s="20">
        <f>AN18+AN22+AN27+AN30</f>
        <v>97091.711999022795</v>
      </c>
      <c r="AO31" s="20">
        <f>AO18+AO22+AO27+AO30</f>
        <v>173820.86022999999</v>
      </c>
      <c r="AP31" s="11">
        <f>AP18+AP22+AP27+AP30</f>
        <v>90940.159839999993</v>
      </c>
      <c r="AQ31" s="11">
        <f>AQ18+AQ22+AQ27</f>
        <v>20340.806400000001</v>
      </c>
      <c r="AR31" s="11">
        <f>AR18+AR22+AR27</f>
        <v>32787.568120000004</v>
      </c>
      <c r="AS31" s="11">
        <f>AS18+AS22+AS27</f>
        <v>547.99884999999995</v>
      </c>
    </row>
    <row r="32" spans="1:47" s="3" customFormat="1" ht="9.6" customHeight="1">
      <c r="A32" s="21"/>
      <c r="B32" s="21"/>
      <c r="C32" s="21"/>
      <c r="D32" s="22"/>
      <c r="E32" s="22"/>
      <c r="F32" s="22"/>
      <c r="G32" s="22"/>
      <c r="H32" s="22"/>
      <c r="I32" s="22"/>
      <c r="J32" s="22"/>
      <c r="K32" s="22"/>
      <c r="L32" s="22"/>
      <c r="M32" s="22" t="s">
        <v>40</v>
      </c>
      <c r="N32" s="22" t="s">
        <v>40</v>
      </c>
      <c r="O32" s="22"/>
      <c r="P32" s="22"/>
      <c r="Q32" s="22"/>
      <c r="R32" s="22"/>
      <c r="S32" s="22"/>
      <c r="T32" s="22"/>
      <c r="U32" s="22"/>
      <c r="V32" s="22"/>
      <c r="W32" s="22"/>
      <c r="X32" s="22"/>
      <c r="Y32" s="22"/>
      <c r="Z32" s="28"/>
      <c r="AA32" s="22"/>
      <c r="AB32" s="28"/>
      <c r="AC32" s="22"/>
      <c r="AD32" s="22"/>
      <c r="AE32" s="22"/>
      <c r="AF32" s="22"/>
      <c r="AG32" s="22"/>
      <c r="AH32" s="22"/>
      <c r="AI32" s="22"/>
      <c r="AJ32" s="22"/>
      <c r="AK32" s="28"/>
      <c r="AL32" s="22"/>
      <c r="AM32" s="22"/>
      <c r="AN32" s="22"/>
      <c r="AO32" s="22"/>
      <c r="AP32" s="22"/>
      <c r="AQ32" s="22"/>
      <c r="AR32" s="22"/>
      <c r="AS32" s="22"/>
    </row>
    <row r="33" spans="1:45">
      <c r="A33" s="23" t="s">
        <v>41</v>
      </c>
    </row>
    <row r="34" spans="1:45" ht="23.45" customHeight="1">
      <c r="A34" s="36" t="s">
        <v>42</v>
      </c>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row>
    <row r="35" spans="1:45">
      <c r="A35" s="23" t="s">
        <v>43</v>
      </c>
    </row>
    <row r="36" spans="1:45">
      <c r="AS36" s="4" t="s">
        <v>45</v>
      </c>
    </row>
  </sheetData>
  <mergeCells count="23">
    <mergeCell ref="A19:AS19"/>
    <mergeCell ref="A23:AS23"/>
    <mergeCell ref="A28:AS28"/>
    <mergeCell ref="A34:AS34"/>
    <mergeCell ref="A12:A14"/>
    <mergeCell ref="A20:A21"/>
    <mergeCell ref="B12:B14"/>
    <mergeCell ref="C12:C14"/>
    <mergeCell ref="C20:C21"/>
    <mergeCell ref="D13:D14"/>
    <mergeCell ref="O13:O14"/>
    <mergeCell ref="Z13:Z14"/>
    <mergeCell ref="AK13:AK14"/>
    <mergeCell ref="E13:N13"/>
    <mergeCell ref="P13:Y13"/>
    <mergeCell ref="AA13:AJ13"/>
    <mergeCell ref="AL13:AS13"/>
    <mergeCell ref="A16:AS16"/>
    <mergeCell ref="AG8:AS8"/>
    <mergeCell ref="D12:N12"/>
    <mergeCell ref="O12:Y12"/>
    <mergeCell ref="Z12:AJ12"/>
    <mergeCell ref="AK12:AS12"/>
  </mergeCells>
  <printOptions horizontalCentered="1"/>
  <pageMargins left="0" right="0.31496062992126" top="0.15748031496063" bottom="0.35433070866141703" header="0.31496062992126" footer="0.31496062992126"/>
  <pageSetup paperSize="9" scale="80" fitToHeight="2" orientation="landscape" r:id="rId1"/>
  <headerFooter differentOddEven="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приложение 6</vt:lpstr>
      <vt:lpstr>'приложение 6'!Заголовки_для_печати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КУИГ</dc:creator>
  <cp:lastModifiedBy>КУИГ</cp:lastModifiedBy>
  <cp:lastPrinted>2022-12-13T07:37:23Z</cp:lastPrinted>
  <dcterms:created xsi:type="dcterms:W3CDTF">2022-10-18T07:32:00Z</dcterms:created>
  <dcterms:modified xsi:type="dcterms:W3CDTF">2022-12-13T07:37:36Z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A4A0EBA733B64E848F61D4A4DB26D3DA</vt:lpwstr>
  </property>
  <property fmtid="{D5CDD505-2E9C-101B-9397-08002B2CF9AE}" pid="3" name="KSOProductBuildVer">
    <vt:lpwstr>1049-11.2.0.11417</vt:lpwstr>
  </property>
</Properties>
</file>