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<sst xmlns="http://schemas.openxmlformats.org/spreadsheetml/2006/main" count="98" uniqueCount="78">
  <si>
    <t>№ п/п</t>
  </si>
  <si>
    <t>Наименование мероприятия</t>
  </si>
  <si>
    <t>Ответственный исполнитель</t>
  </si>
  <si>
    <t>Источник финансового обеспечения, тыс.руб.</t>
  </si>
  <si>
    <t>Бюджетные ассигнования бюджета города</t>
  </si>
  <si>
    <t xml:space="preserve">Бюджетные ассигнования областного бюджета </t>
  </si>
  <si>
    <t>Итого</t>
  </si>
  <si>
    <t>Финансовое обеспечение   всего</t>
  </si>
  <si>
    <t>по годам ( тыс.руб.)</t>
  </si>
  <si>
    <t>1.1.</t>
  </si>
  <si>
    <t>Содержание автомобильных дорог  города</t>
  </si>
  <si>
    <t>1.2.</t>
  </si>
  <si>
    <t>Ремонт автомобильных дорог  города</t>
  </si>
  <si>
    <t>1.3.</t>
  </si>
  <si>
    <t>1.4.</t>
  </si>
  <si>
    <t>Приобретение и поставка ПСС</t>
  </si>
  <si>
    <t>2.1.</t>
  </si>
  <si>
    <t>Мероприятия в области жилищного хозяйства города</t>
  </si>
  <si>
    <t>3.1.</t>
  </si>
  <si>
    <t>Уличное освещение города</t>
  </si>
  <si>
    <t xml:space="preserve">Комите по ЖКК,  МКУ "Городские дороги"                  (по согласованию) </t>
  </si>
  <si>
    <t>3.2.</t>
  </si>
  <si>
    <t xml:space="preserve">МКУ "Городские дороги"                  (по согласованию) </t>
  </si>
  <si>
    <t>3.3.</t>
  </si>
  <si>
    <t>3.4.</t>
  </si>
  <si>
    <t>Прочие мероприятия по благоустройству города</t>
  </si>
  <si>
    <t>4.1.</t>
  </si>
  <si>
    <t xml:space="preserve">Обеспечение деятельности казенных учреждений города </t>
  </si>
  <si>
    <t>5.1.</t>
  </si>
  <si>
    <t>Обеспечение деятельности органов местного самоуправления города Димитровграда Ульяновской области</t>
  </si>
  <si>
    <t>ВСЕГО по муниципальной программе:</t>
  </si>
  <si>
    <t xml:space="preserve"> МКУ "Городские дороги"                  (по согласованию) </t>
  </si>
  <si>
    <t>МКУ "Контакт-Центр города Димитровграда"  (по согласованию)</t>
  </si>
  <si>
    <t>МКУ "Служба охраны окружающей среды"</t>
  </si>
  <si>
    <t>1.Основное мероприятие "Развитие дорожного хозяйства города Димитровграда Ульяновской области"</t>
  </si>
  <si>
    <t>3. Основное мероприятие "Развитие благоустройства города Димитровграда Ульяновской области"</t>
  </si>
  <si>
    <t>5.Основное мероприятие "Обеспечение реализации муниципальной программы"</t>
  </si>
  <si>
    <t>Организация мероприятий при осуществлении деятельности по обращениюс животных без владельцев</t>
  </si>
  <si>
    <t>Приобретение техники и оборудования в лизинг</t>
  </si>
  <si>
    <t>4.2</t>
  </si>
  <si>
    <t xml:space="preserve">Бюджетные ассигнования федерального бюджета </t>
  </si>
  <si>
    <t>Проектирование, строительство (реконструкция), капитальный ремонт, ремонт и содержание велосипедных дорожек и велосипедных парковок</t>
  </si>
  <si>
    <t xml:space="preserve">МКУ "Городские дороги" </t>
  </si>
  <si>
    <t>Реализация мероприятий, связанных с выполнением работ по обустройству мест (площадок) накопления (в том числе раздельного накопления) твёрдых коммунальных отходов</t>
  </si>
  <si>
    <t>4.Основное мероприятие "Реализация других вопросов в области жилищно-коммунального хозяйства города  Димитровграда Ульяновской области"</t>
  </si>
  <si>
    <t>Комитет по ЖКК  (по согласованию)</t>
  </si>
  <si>
    <t xml:space="preserve"> МКУ "Городские дороги" (по согласованию)                </t>
  </si>
  <si>
    <t>МКУ "Дирекция инвестиционных и инновационных проектов" (по согласованию)</t>
  </si>
  <si>
    <t>Комитет по ЖКК (по согласованию)</t>
  </si>
  <si>
    <t>МКУ "Городские дороги" (по согласованию)</t>
  </si>
  <si>
    <t xml:space="preserve">МКУ "Городские дороги" (по согласованию) </t>
  </si>
  <si>
    <t>к постановлению от         №</t>
  </si>
  <si>
    <t>3.5.</t>
  </si>
  <si>
    <t>Создание кладбища</t>
  </si>
  <si>
    <t>3.6.</t>
  </si>
  <si>
    <t>Реализация мероприятий, направленных на закупку контейнеров для раздельного накопления твёрдых коммунальных отходов</t>
  </si>
  <si>
    <t>Комите по ЖКК</t>
  </si>
  <si>
    <t>3.7.</t>
  </si>
  <si>
    <t>2.Основное мероприятие "Развитие жилищного хозяйства города Димитровграда Ульяновской области"</t>
  </si>
  <si>
    <t>МКУ "ДИИП"</t>
  </si>
  <si>
    <t>Работы по подготовке демонстрационных материалов и формированию конкурсной заявки по проекту "Благоустройство Площади Советов" в г.Димитровграде Ульяновской области</t>
  </si>
  <si>
    <t>Работы по разработке архитектурной концепции "Благоустройство Площади Советов" в г.Димитровграде Ульяновской области</t>
  </si>
  <si>
    <t xml:space="preserve"> Система программных мероприятий</t>
  </si>
  <si>
    <t>"ПРИЛОЖЕНИЕ №1</t>
  </si>
  <si>
    <t>к муниципальной программе</t>
  </si>
  <si>
    <t>Организация регулярных перевозок пассажиров и багажа автомобильным транспортом по регулируемым тарифам по муниципальным маршрутам</t>
  </si>
  <si>
    <t>6.1.</t>
  </si>
  <si>
    <t>6. Основное мероприятие " Развитие сферы пассажирских перевозок города Димитровграда Ульяновской области"</t>
  </si>
  <si>
    <t xml:space="preserve">Комитет по ЖКК </t>
  </si>
  <si>
    <t>7.1.</t>
  </si>
  <si>
    <t>7. Основное мероприятие "Реализация регионального проекта"Комплексная система обращения с твердыми коммунальными отходами, направленных на достижение целей, показателей и результатов Федерального проекта "Комплексная система обращения с твердыми коммунальными отходами"</t>
  </si>
  <si>
    <t>4.3.</t>
  </si>
  <si>
    <t>Приобретение техники</t>
  </si>
  <si>
    <t>3.8.</t>
  </si>
  <si>
    <t xml:space="preserve">Устройство детской площадки, расположенной на ул.Масленникова, 68 в городе Димитровграде Ульяновской области </t>
  </si>
  <si>
    <t>3.9.</t>
  </si>
  <si>
    <t>Устройство детской и спортивной площадки, расположенной на каяул.Алтайс, 69Г в городе Димитровграде Ульяновской области "Островок здоровья"</t>
  </si>
  <si>
    <t>ПРИЛОЖЕНИЕ 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</si>
</sst>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"/>
    <numFmt numFmtId="175" formatCode="0.00000"/>
    <numFmt numFmtId="176" formatCode="0.000000"/>
    <numFmt numFmtId="177" formatCode="#,##0.00000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textRotation="90"/>
    </xf>
    <xf numFmtId="174" fontId="2" fillId="0" borderId="10" xfId="0" applyNumberFormat="1" applyFont="1" applyFill="1" applyBorder="1" applyAlignment="1">
      <alignment horizontal="center" vertical="center" textRotation="90"/>
    </xf>
    <xf numFmtId="175" fontId="2" fillId="0" borderId="10" xfId="0" applyNumberFormat="1" applyFont="1" applyFill="1" applyBorder="1" applyAlignment="1">
      <alignment horizontal="center" vertical="center" textRotation="90"/>
    </xf>
    <xf numFmtId="175" fontId="3" fillId="0" borderId="10" xfId="0" applyNumberFormat="1" applyFont="1" applyFill="1" applyBorder="1" applyAlignment="1">
      <alignment horizontal="center" vertical="center" textRotation="90"/>
    </xf>
    <xf numFmtId="177" fontId="3" fillId="0" borderId="10" xfId="0" applyNumberFormat="1" applyFont="1" applyFill="1" applyBorder="1" applyAlignment="1">
      <alignment horizontal="center" vertical="center" textRotation="90"/>
    </xf>
    <xf numFmtId="177" fontId="2" fillId="0" borderId="10" xfId="0" applyNumberFormat="1" applyFont="1" applyFill="1" applyBorder="1" applyAlignment="1">
      <alignment horizontal="center" vertical="center" textRotation="90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4" fontId="3" fillId="0" borderId="0" xfId="0" applyNumberFormat="1" applyFont="1" applyFill="1" applyBorder="1" applyAlignment="1">
      <alignment horizontal="center" vertical="center" textRotation="90"/>
    </xf>
    <xf numFmtId="174" fontId="2" fillId="0" borderId="0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 textRotation="90"/>
    </xf>
    <xf numFmtId="175" fontId="3" fillId="0" borderId="0" xfId="0" applyNumberFormat="1" applyFont="1" applyFill="1" applyBorder="1" applyAlignment="1">
      <alignment horizontal="center" vertical="center" textRotation="90"/>
    </xf>
    <xf numFmtId="177" fontId="2" fillId="0" borderId="0" xfId="0" applyNumberFormat="1" applyFont="1" applyFill="1" applyBorder="1" applyAlignment="1">
      <alignment horizontal="center" vertical="center" textRotation="90"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43" fillId="0" borderId="0" xfId="0" applyFont="1" applyFill="1" applyAlignment="1">
      <alignment/>
    </xf>
    <xf numFmtId="0" fontId="4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174" fontId="2" fillId="0" borderId="12" xfId="0" applyNumberFormat="1" applyFont="1" applyFill="1" applyBorder="1" applyAlignment="1">
      <alignment horizontal="center" vertical="center" textRotation="90"/>
    </xf>
    <xf numFmtId="0" fontId="44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174" fontId="3" fillId="0" borderId="13" xfId="0" applyNumberFormat="1" applyFont="1" applyFill="1" applyBorder="1" applyAlignment="1">
      <alignment horizontal="center" vertical="center" textRotation="90"/>
    </xf>
    <xf numFmtId="174" fontId="3" fillId="0" borderId="12" xfId="0" applyNumberFormat="1" applyFont="1" applyFill="1" applyBorder="1" applyAlignment="1">
      <alignment horizontal="center" vertical="center" textRotation="90"/>
    </xf>
    <xf numFmtId="174" fontId="0" fillId="0" borderId="0" xfId="0" applyNumberFormat="1" applyFill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textRotation="90" wrapText="1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="70" zoomScaleNormal="70" zoomScaleSheetLayoutView="75" zoomScalePageLayoutView="0" workbookViewId="0" topLeftCell="A42">
      <selection activeCell="G54" sqref="G54"/>
    </sheetView>
  </sheetViews>
  <sheetFormatPr defaultColWidth="9.140625" defaultRowHeight="15"/>
  <cols>
    <col min="1" max="1" width="5.57421875" style="2" customWidth="1"/>
    <col min="2" max="2" width="26.8515625" style="2" customWidth="1"/>
    <col min="3" max="3" width="18.57421875" style="2" customWidth="1"/>
    <col min="4" max="4" width="10.00390625" style="2" customWidth="1"/>
    <col min="5" max="5" width="7.00390625" style="2" customWidth="1"/>
    <col min="6" max="6" width="9.7109375" style="2" customWidth="1"/>
    <col min="7" max="7" width="7.57421875" style="2" customWidth="1"/>
    <col min="8" max="8" width="9.421875" style="2" customWidth="1"/>
    <col min="9" max="9" width="7.8515625" style="2" customWidth="1"/>
    <col min="10" max="10" width="9.57421875" style="2" customWidth="1"/>
    <col min="11" max="11" width="8.140625" style="2" customWidth="1"/>
    <col min="12" max="16384" width="9.140625" style="2" customWidth="1"/>
  </cols>
  <sheetData>
    <row r="1" spans="8:10" ht="15.75">
      <c r="H1" s="44" t="s">
        <v>77</v>
      </c>
      <c r="I1" s="44"/>
      <c r="J1" s="44"/>
    </row>
    <row r="2" spans="1:9" ht="15.75">
      <c r="A2" s="1"/>
      <c r="B2" s="1"/>
      <c r="C2" s="1"/>
      <c r="D2" s="1"/>
      <c r="E2" s="1"/>
      <c r="F2" s="1"/>
      <c r="G2" s="1"/>
      <c r="H2" s="26" t="s">
        <v>51</v>
      </c>
      <c r="I2" s="26"/>
    </row>
    <row r="3" spans="1:9" ht="15.75">
      <c r="A3" s="1"/>
      <c r="B3" s="1"/>
      <c r="C3" s="1"/>
      <c r="D3" s="1"/>
      <c r="E3" s="1"/>
      <c r="F3" s="1"/>
      <c r="G3" s="1"/>
      <c r="H3" s="26" t="s">
        <v>63</v>
      </c>
      <c r="I3" s="26"/>
    </row>
    <row r="4" spans="1:9" ht="15.75">
      <c r="A4" s="1"/>
      <c r="B4" s="1"/>
      <c r="C4" s="1"/>
      <c r="D4" s="1"/>
      <c r="E4" s="1"/>
      <c r="F4" s="1"/>
      <c r="G4" s="1"/>
      <c r="H4" s="26" t="s">
        <v>64</v>
      </c>
      <c r="I4" s="26"/>
    </row>
    <row r="5" spans="1:11" ht="18.75">
      <c r="A5" s="54" t="s">
        <v>62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41" t="s">
        <v>0</v>
      </c>
      <c r="B7" s="41" t="s">
        <v>1</v>
      </c>
      <c r="C7" s="41" t="s">
        <v>2</v>
      </c>
      <c r="D7" s="41" t="s">
        <v>3</v>
      </c>
      <c r="E7" s="41"/>
      <c r="F7" s="41"/>
      <c r="G7" s="41"/>
      <c r="H7" s="41"/>
      <c r="I7" s="41"/>
      <c r="J7" s="41"/>
      <c r="K7" s="41"/>
    </row>
    <row r="8" spans="1:11" ht="69.75" customHeight="1">
      <c r="A8" s="41"/>
      <c r="B8" s="41"/>
      <c r="C8" s="41"/>
      <c r="D8" s="41" t="s">
        <v>4</v>
      </c>
      <c r="E8" s="41"/>
      <c r="F8" s="41" t="s">
        <v>5</v>
      </c>
      <c r="G8" s="41"/>
      <c r="H8" s="55" t="s">
        <v>40</v>
      </c>
      <c r="I8" s="56"/>
      <c r="J8" s="41" t="s">
        <v>6</v>
      </c>
      <c r="K8" s="41"/>
    </row>
    <row r="9" spans="1:11" ht="18" customHeight="1">
      <c r="A9" s="41"/>
      <c r="B9" s="41"/>
      <c r="C9" s="41"/>
      <c r="D9" s="48" t="s">
        <v>7</v>
      </c>
      <c r="E9" s="37" t="s">
        <v>8</v>
      </c>
      <c r="F9" s="48" t="s">
        <v>7</v>
      </c>
      <c r="G9" s="37" t="s">
        <v>8</v>
      </c>
      <c r="H9" s="48" t="s">
        <v>7</v>
      </c>
      <c r="I9" s="38"/>
      <c r="J9" s="48" t="s">
        <v>7</v>
      </c>
      <c r="K9" s="37" t="s">
        <v>8</v>
      </c>
    </row>
    <row r="10" spans="1:11" ht="64.5" customHeight="1">
      <c r="A10" s="41"/>
      <c r="B10" s="41"/>
      <c r="C10" s="41"/>
      <c r="D10" s="48"/>
      <c r="E10" s="3">
        <v>2022</v>
      </c>
      <c r="F10" s="48"/>
      <c r="G10" s="3">
        <v>2022</v>
      </c>
      <c r="H10" s="48"/>
      <c r="I10" s="3">
        <v>2022</v>
      </c>
      <c r="J10" s="48"/>
      <c r="K10" s="3">
        <v>2022</v>
      </c>
    </row>
    <row r="11" spans="1:11" ht="15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11</v>
      </c>
      <c r="G11" s="4">
        <v>12</v>
      </c>
      <c r="H11" s="4">
        <v>18</v>
      </c>
      <c r="I11" s="4">
        <v>19</v>
      </c>
      <c r="J11" s="4">
        <v>23</v>
      </c>
      <c r="K11" s="4">
        <v>24</v>
      </c>
    </row>
    <row r="12" spans="1:11" ht="30.75" customHeight="1">
      <c r="A12" s="5"/>
      <c r="B12" s="52" t="s">
        <v>34</v>
      </c>
      <c r="C12" s="52"/>
      <c r="D12" s="52"/>
      <c r="E12" s="52"/>
      <c r="F12" s="52"/>
      <c r="G12" s="52"/>
      <c r="H12" s="52"/>
      <c r="I12" s="52"/>
      <c r="J12" s="52"/>
      <c r="K12" s="52"/>
    </row>
    <row r="13" spans="1:11" ht="85.5" customHeight="1">
      <c r="A13" s="6" t="s">
        <v>9</v>
      </c>
      <c r="B13" s="7" t="s">
        <v>10</v>
      </c>
      <c r="C13" s="8" t="s">
        <v>50</v>
      </c>
      <c r="D13" s="9">
        <f>E13</f>
        <v>12492.3915</v>
      </c>
      <c r="E13" s="10">
        <f>12492.43954-0.0297-0.01834</f>
        <v>12492.3915</v>
      </c>
      <c r="F13" s="9">
        <f>G13</f>
        <v>0</v>
      </c>
      <c r="G13" s="10">
        <v>0</v>
      </c>
      <c r="H13" s="9">
        <v>0</v>
      </c>
      <c r="I13" s="10">
        <v>0</v>
      </c>
      <c r="J13" s="9">
        <f>D13+F13</f>
        <v>12492.3915</v>
      </c>
      <c r="K13" s="10">
        <f>E13+G13+I13</f>
        <v>12492.3915</v>
      </c>
    </row>
    <row r="14" spans="1:11" ht="84.75" customHeight="1">
      <c r="A14" s="6" t="s">
        <v>11</v>
      </c>
      <c r="B14" s="7" t="s">
        <v>12</v>
      </c>
      <c r="C14" s="8" t="s">
        <v>49</v>
      </c>
      <c r="D14" s="9">
        <f>E14</f>
        <v>23695.079980000002</v>
      </c>
      <c r="E14" s="11">
        <f>24988.918-1293.83802</f>
        <v>23695.079980000002</v>
      </c>
      <c r="F14" s="9">
        <f>G14</f>
        <v>147932.78795</v>
      </c>
      <c r="G14" s="10">
        <v>147932.78795</v>
      </c>
      <c r="H14" s="9">
        <f>I14</f>
        <v>50000</v>
      </c>
      <c r="I14" s="10">
        <v>50000</v>
      </c>
      <c r="J14" s="9">
        <f>D14+F14+H14</f>
        <v>221627.86793</v>
      </c>
      <c r="K14" s="10">
        <f>E14+G14+I14</f>
        <v>221627.86793</v>
      </c>
    </row>
    <row r="15" spans="1:11" ht="120.75" customHeight="1">
      <c r="A15" s="6" t="s">
        <v>13</v>
      </c>
      <c r="B15" s="7" t="s">
        <v>41</v>
      </c>
      <c r="C15" s="8" t="s">
        <v>49</v>
      </c>
      <c r="D15" s="9">
        <f>E15</f>
        <v>1288.60113</v>
      </c>
      <c r="E15" s="11">
        <f>1316.5484-27.94727</f>
        <v>1288.60113</v>
      </c>
      <c r="F15" s="9">
        <f>G15</f>
        <v>10000</v>
      </c>
      <c r="G15" s="11">
        <v>10000</v>
      </c>
      <c r="H15" s="12">
        <v>0</v>
      </c>
      <c r="I15" s="11">
        <v>0</v>
      </c>
      <c r="J15" s="9">
        <f>D15+F15</f>
        <v>11288.60113</v>
      </c>
      <c r="K15" s="10">
        <f>E15+G15+I15</f>
        <v>11288.60113</v>
      </c>
    </row>
    <row r="16" spans="1:11" ht="76.5" customHeight="1">
      <c r="A16" s="6" t="s">
        <v>14</v>
      </c>
      <c r="B16" s="7" t="s">
        <v>15</v>
      </c>
      <c r="C16" s="8" t="s">
        <v>42</v>
      </c>
      <c r="D16" s="9">
        <f>E16</f>
        <v>5585.24206</v>
      </c>
      <c r="E16" s="10">
        <v>5585.24206</v>
      </c>
      <c r="F16" s="9">
        <f>G16</f>
        <v>0</v>
      </c>
      <c r="G16" s="10">
        <v>0</v>
      </c>
      <c r="H16" s="9">
        <v>0</v>
      </c>
      <c r="I16" s="10">
        <v>0</v>
      </c>
      <c r="J16" s="9">
        <f>D16+F16</f>
        <v>5585.24206</v>
      </c>
      <c r="K16" s="10">
        <f>E16+G16+I16</f>
        <v>5585.24206</v>
      </c>
    </row>
    <row r="17" spans="1:11" ht="95.25" customHeight="1">
      <c r="A17" s="39" t="s">
        <v>6</v>
      </c>
      <c r="B17" s="39"/>
      <c r="C17" s="39"/>
      <c r="D17" s="9">
        <f>E17</f>
        <v>43061.31467</v>
      </c>
      <c r="E17" s="9">
        <f>E13+E14+E15+E16</f>
        <v>43061.31467</v>
      </c>
      <c r="F17" s="9">
        <f>F13+F14+F15+F16</f>
        <v>157932.78795</v>
      </c>
      <c r="G17" s="9">
        <f>G13+G14+G15+G16</f>
        <v>157932.78795</v>
      </c>
      <c r="H17" s="9">
        <f>H13+H14+H15+H16</f>
        <v>50000</v>
      </c>
      <c r="I17" s="9">
        <f>I13+I14+I15+I16</f>
        <v>50000</v>
      </c>
      <c r="J17" s="9">
        <f>D17+F17+H17</f>
        <v>250994.10262</v>
      </c>
      <c r="K17" s="10">
        <f>E17+G17+I17</f>
        <v>250994.10262</v>
      </c>
    </row>
    <row r="18" spans="1:11" ht="18.75" customHeight="1">
      <c r="A18" s="17"/>
      <c r="B18" s="17"/>
      <c r="C18" s="17"/>
      <c r="D18" s="18"/>
      <c r="E18" s="18"/>
      <c r="F18" s="18"/>
      <c r="G18" s="18"/>
      <c r="H18" s="18"/>
      <c r="I18" s="18"/>
      <c r="J18" s="18"/>
      <c r="K18" s="19"/>
    </row>
    <row r="19" spans="1:11" ht="23.25" customHeight="1">
      <c r="A19" s="43" t="s">
        <v>58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 ht="104.25" customHeight="1">
      <c r="A20" s="6" t="s">
        <v>16</v>
      </c>
      <c r="B20" s="7" t="s">
        <v>17</v>
      </c>
      <c r="C20" s="8" t="s">
        <v>48</v>
      </c>
      <c r="D20" s="9">
        <f>E20</f>
        <v>124.95940999999999</v>
      </c>
      <c r="E20" s="10">
        <f>230.33638-105.37697</f>
        <v>124.95940999999999</v>
      </c>
      <c r="F20" s="12">
        <f>G20</f>
        <v>0</v>
      </c>
      <c r="G20" s="11">
        <v>0</v>
      </c>
      <c r="H20" s="11">
        <v>0</v>
      </c>
      <c r="I20" s="11">
        <v>0</v>
      </c>
      <c r="J20" s="13">
        <f>D20+F20</f>
        <v>124.95940999999999</v>
      </c>
      <c r="K20" s="14">
        <f>E20+G20</f>
        <v>124.95940999999999</v>
      </c>
    </row>
    <row r="21" spans="1:11" ht="93" customHeight="1">
      <c r="A21" s="42" t="s">
        <v>6</v>
      </c>
      <c r="B21" s="50"/>
      <c r="C21" s="50"/>
      <c r="D21" s="13">
        <f>E21</f>
        <v>124.95940999999999</v>
      </c>
      <c r="E21" s="13">
        <f>E20</f>
        <v>124.95940999999999</v>
      </c>
      <c r="F21" s="12">
        <f>G21</f>
        <v>0</v>
      </c>
      <c r="G21" s="12">
        <f>G20</f>
        <v>0</v>
      </c>
      <c r="H21" s="12">
        <v>0</v>
      </c>
      <c r="I21" s="12">
        <v>0</v>
      </c>
      <c r="J21" s="13">
        <f>D21+F21</f>
        <v>124.95940999999999</v>
      </c>
      <c r="K21" s="13">
        <f>K20</f>
        <v>124.95940999999999</v>
      </c>
    </row>
    <row r="22" spans="1:11" ht="16.5" customHeight="1">
      <c r="A22" s="20"/>
      <c r="B22" s="16"/>
      <c r="C22" s="16"/>
      <c r="D22" s="21"/>
      <c r="E22" s="21"/>
      <c r="F22" s="22"/>
      <c r="G22" s="22"/>
      <c r="H22" s="22"/>
      <c r="I22" s="22"/>
      <c r="J22" s="21"/>
      <c r="K22" s="23"/>
    </row>
    <row r="23" spans="1:11" ht="30.75" customHeight="1">
      <c r="A23" s="49" t="s">
        <v>35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</row>
    <row r="24" spans="1:11" ht="99" customHeight="1">
      <c r="A24" s="6" t="s">
        <v>18</v>
      </c>
      <c r="B24" s="7" t="s">
        <v>19</v>
      </c>
      <c r="C24" s="7" t="s">
        <v>20</v>
      </c>
      <c r="D24" s="9">
        <f>E24</f>
        <v>28938.849309999998</v>
      </c>
      <c r="E24" s="10">
        <f>29356.118-98.91835-318.35034</f>
        <v>28938.849309999998</v>
      </c>
      <c r="F24" s="9">
        <f>G24</f>
        <v>0</v>
      </c>
      <c r="G24" s="10">
        <v>0</v>
      </c>
      <c r="H24" s="9">
        <v>0</v>
      </c>
      <c r="I24" s="10">
        <v>0</v>
      </c>
      <c r="J24" s="9">
        <f>D24+F24+H24</f>
        <v>28938.849309999998</v>
      </c>
      <c r="K24" s="10">
        <f>E24+G24+I24</f>
        <v>28938.849309999998</v>
      </c>
    </row>
    <row r="25" spans="1:11" ht="112.5" customHeight="1">
      <c r="A25" s="6" t="s">
        <v>21</v>
      </c>
      <c r="B25" s="7" t="s">
        <v>37</v>
      </c>
      <c r="C25" s="7" t="s">
        <v>22</v>
      </c>
      <c r="D25" s="13">
        <f>E25</f>
        <v>0</v>
      </c>
      <c r="E25" s="11">
        <v>0</v>
      </c>
      <c r="F25" s="9">
        <f>G25</f>
        <v>866.407</v>
      </c>
      <c r="G25" s="11">
        <f>866.407</f>
        <v>866.407</v>
      </c>
      <c r="H25" s="12">
        <v>0</v>
      </c>
      <c r="I25" s="11">
        <v>0</v>
      </c>
      <c r="J25" s="9">
        <f aca="true" t="shared" si="0" ref="J25:J32">D25+F25+H25</f>
        <v>866.407</v>
      </c>
      <c r="K25" s="10">
        <f>E25+G25+I25</f>
        <v>866.407</v>
      </c>
    </row>
    <row r="26" spans="1:11" ht="126">
      <c r="A26" s="6" t="s">
        <v>23</v>
      </c>
      <c r="B26" s="7" t="s">
        <v>43</v>
      </c>
      <c r="C26" s="7" t="s">
        <v>22</v>
      </c>
      <c r="D26" s="13">
        <f>E26</f>
        <v>1.19464</v>
      </c>
      <c r="E26" s="11">
        <v>1.19464</v>
      </c>
      <c r="F26" s="9">
        <f>G26</f>
        <v>28.67136</v>
      </c>
      <c r="G26" s="11">
        <v>28.67136</v>
      </c>
      <c r="H26" s="12">
        <v>0</v>
      </c>
      <c r="I26" s="11">
        <v>0</v>
      </c>
      <c r="J26" s="9">
        <f t="shared" si="0"/>
        <v>29.866</v>
      </c>
      <c r="K26" s="10">
        <f>E26+G26</f>
        <v>29.866</v>
      </c>
    </row>
    <row r="27" spans="1:11" ht="92.25" customHeight="1">
      <c r="A27" s="6" t="s">
        <v>24</v>
      </c>
      <c r="B27" s="7" t="s">
        <v>25</v>
      </c>
      <c r="C27" s="7" t="s">
        <v>20</v>
      </c>
      <c r="D27" s="13">
        <f aca="true" t="shared" si="1" ref="D27:D32">E27</f>
        <v>2793.6083199999994</v>
      </c>
      <c r="E27" s="10">
        <f>2859.65552-0.66193-65.38527</f>
        <v>2793.6083199999994</v>
      </c>
      <c r="F27" s="9">
        <f aca="true" t="shared" si="2" ref="F27:F33">G27</f>
        <v>0</v>
      </c>
      <c r="G27" s="10">
        <v>0</v>
      </c>
      <c r="H27" s="9">
        <v>0</v>
      </c>
      <c r="I27" s="10">
        <v>0</v>
      </c>
      <c r="J27" s="9">
        <f t="shared" si="0"/>
        <v>2793.6083199999994</v>
      </c>
      <c r="K27" s="10">
        <f aca="true" t="shared" si="3" ref="K27:K33">E27+G27+I27</f>
        <v>2793.6083199999994</v>
      </c>
    </row>
    <row r="28" spans="1:11" ht="85.5" customHeight="1">
      <c r="A28" s="24" t="s">
        <v>52</v>
      </c>
      <c r="B28" s="25" t="s">
        <v>53</v>
      </c>
      <c r="C28" s="7" t="s">
        <v>22</v>
      </c>
      <c r="D28" s="13">
        <f t="shared" si="1"/>
        <v>33</v>
      </c>
      <c r="E28" s="10">
        <v>33</v>
      </c>
      <c r="F28" s="9">
        <f t="shared" si="2"/>
        <v>0</v>
      </c>
      <c r="G28" s="10">
        <v>0</v>
      </c>
      <c r="H28" s="9">
        <v>0</v>
      </c>
      <c r="I28" s="10">
        <v>0</v>
      </c>
      <c r="J28" s="9">
        <f t="shared" si="0"/>
        <v>33</v>
      </c>
      <c r="K28" s="10">
        <f t="shared" si="3"/>
        <v>33</v>
      </c>
    </row>
    <row r="29" spans="1:11" ht="171" customHeight="1">
      <c r="A29" s="24" t="s">
        <v>54</v>
      </c>
      <c r="B29" s="29" t="s">
        <v>60</v>
      </c>
      <c r="C29" s="7" t="s">
        <v>56</v>
      </c>
      <c r="D29" s="13">
        <f t="shared" si="1"/>
        <v>599.999</v>
      </c>
      <c r="E29" s="10">
        <f>600-0.001</f>
        <v>599.999</v>
      </c>
      <c r="F29" s="9">
        <f t="shared" si="2"/>
        <v>0</v>
      </c>
      <c r="G29" s="10">
        <v>0</v>
      </c>
      <c r="H29" s="9">
        <f>I29</f>
        <v>0</v>
      </c>
      <c r="I29" s="10">
        <v>0</v>
      </c>
      <c r="J29" s="9">
        <f t="shared" si="0"/>
        <v>599.999</v>
      </c>
      <c r="K29" s="10">
        <f t="shared" si="3"/>
        <v>599.999</v>
      </c>
    </row>
    <row r="30" spans="1:11" ht="112.5" customHeight="1">
      <c r="A30" s="24" t="s">
        <v>57</v>
      </c>
      <c r="B30" s="28" t="s">
        <v>61</v>
      </c>
      <c r="C30" s="7" t="s">
        <v>59</v>
      </c>
      <c r="D30" s="13">
        <f t="shared" si="1"/>
        <v>599.999</v>
      </c>
      <c r="E30" s="10">
        <f>600-0.001</f>
        <v>599.999</v>
      </c>
      <c r="F30" s="9">
        <f t="shared" si="2"/>
        <v>0</v>
      </c>
      <c r="G30" s="10">
        <v>0</v>
      </c>
      <c r="H30" s="9">
        <f>I30</f>
        <v>0</v>
      </c>
      <c r="I30" s="10">
        <v>0</v>
      </c>
      <c r="J30" s="9">
        <f t="shared" si="0"/>
        <v>599.999</v>
      </c>
      <c r="K30" s="10">
        <f t="shared" si="3"/>
        <v>599.999</v>
      </c>
    </row>
    <row r="31" spans="1:11" ht="112.5" customHeight="1" hidden="1">
      <c r="A31" s="24" t="s">
        <v>73</v>
      </c>
      <c r="B31" s="28" t="s">
        <v>74</v>
      </c>
      <c r="C31" s="7" t="s">
        <v>56</v>
      </c>
      <c r="D31" s="13">
        <f t="shared" si="1"/>
        <v>0</v>
      </c>
      <c r="E31" s="10">
        <v>0</v>
      </c>
      <c r="F31" s="9">
        <f t="shared" si="2"/>
        <v>0</v>
      </c>
      <c r="G31" s="10">
        <v>0</v>
      </c>
      <c r="H31" s="9">
        <f>I31</f>
        <v>0</v>
      </c>
      <c r="I31" s="10">
        <v>0</v>
      </c>
      <c r="J31" s="9">
        <f t="shared" si="0"/>
        <v>0</v>
      </c>
      <c r="K31" s="10">
        <f t="shared" si="3"/>
        <v>0</v>
      </c>
    </row>
    <row r="32" spans="1:11" ht="112.5" customHeight="1" hidden="1">
      <c r="A32" s="24" t="s">
        <v>75</v>
      </c>
      <c r="B32" s="28" t="s">
        <v>76</v>
      </c>
      <c r="C32" s="7" t="s">
        <v>56</v>
      </c>
      <c r="D32" s="13">
        <f t="shared" si="1"/>
        <v>0</v>
      </c>
      <c r="E32" s="10">
        <v>0</v>
      </c>
      <c r="F32" s="9">
        <f t="shared" si="2"/>
        <v>0</v>
      </c>
      <c r="G32" s="10">
        <v>0</v>
      </c>
      <c r="H32" s="9">
        <f>I32</f>
        <v>0</v>
      </c>
      <c r="I32" s="10">
        <v>0</v>
      </c>
      <c r="J32" s="9">
        <f t="shared" si="0"/>
        <v>0</v>
      </c>
      <c r="K32" s="10">
        <f t="shared" si="3"/>
        <v>0</v>
      </c>
    </row>
    <row r="33" spans="1:11" ht="98.25" customHeight="1">
      <c r="A33" s="39" t="s">
        <v>6</v>
      </c>
      <c r="B33" s="39"/>
      <c r="C33" s="39"/>
      <c r="D33" s="9">
        <f>E33</f>
        <v>32966.65027</v>
      </c>
      <c r="E33" s="9">
        <f>E24+E25+E26+E27+E28+E29+E30+E31+E32</f>
        <v>32966.65027</v>
      </c>
      <c r="F33" s="9">
        <f t="shared" si="2"/>
        <v>895.0783600000001</v>
      </c>
      <c r="G33" s="9">
        <f>G24+G25+G26+G27+G28+G29+G30+G31+G32</f>
        <v>895.0783600000001</v>
      </c>
      <c r="H33" s="9">
        <f>H24+H25+H26+H27+H28+H29+H30+H31+H32</f>
        <v>0</v>
      </c>
      <c r="I33" s="9">
        <f>I24+I25+I26+I27+I28+I29+I30+I31+I32</f>
        <v>0</v>
      </c>
      <c r="J33" s="9">
        <f>D33+F33+H33</f>
        <v>33861.72863</v>
      </c>
      <c r="K33" s="10">
        <f t="shared" si="3"/>
        <v>33861.72863</v>
      </c>
    </row>
    <row r="34" spans="1:11" ht="12.75" customHeight="1">
      <c r="A34" s="17"/>
      <c r="B34" s="17"/>
      <c r="C34" s="17"/>
      <c r="D34" s="21"/>
      <c r="E34" s="18"/>
      <c r="F34" s="18"/>
      <c r="G34" s="18"/>
      <c r="H34" s="18"/>
      <c r="I34" s="18"/>
      <c r="J34" s="18"/>
      <c r="K34" s="18"/>
    </row>
    <row r="35" spans="1:11" ht="33.75" customHeight="1">
      <c r="A35" s="53" t="s">
        <v>44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</row>
    <row r="36" spans="1:11" ht="84" customHeight="1">
      <c r="A36" s="51" t="s">
        <v>26</v>
      </c>
      <c r="B36" s="46" t="s">
        <v>27</v>
      </c>
      <c r="C36" s="8" t="s">
        <v>31</v>
      </c>
      <c r="D36" s="9">
        <f>E36</f>
        <v>98053.53431</v>
      </c>
      <c r="E36" s="10">
        <f>94845.1891+545.9326+2662.41261</f>
        <v>98053.53431</v>
      </c>
      <c r="F36" s="9">
        <f>G36</f>
        <v>16821.55505</v>
      </c>
      <c r="G36" s="10">
        <f>16821.55505</f>
        <v>16821.55505</v>
      </c>
      <c r="H36" s="9">
        <v>0</v>
      </c>
      <c r="I36" s="10">
        <v>0</v>
      </c>
      <c r="J36" s="9">
        <f>D36+F36+H36</f>
        <v>114875.08936</v>
      </c>
      <c r="K36" s="10">
        <f>E36+G36+I36</f>
        <v>114875.08936</v>
      </c>
    </row>
    <row r="37" spans="1:11" ht="77.25" customHeight="1">
      <c r="A37" s="51"/>
      <c r="B37" s="47"/>
      <c r="C37" s="8" t="s">
        <v>32</v>
      </c>
      <c r="D37" s="9">
        <f aca="true" t="shared" si="4" ref="D37:D42">E37</f>
        <v>3185.54173</v>
      </c>
      <c r="E37" s="10">
        <f>3303.78897-95.64671-22.60053</f>
        <v>3185.54173</v>
      </c>
      <c r="F37" s="9">
        <f aca="true" t="shared" si="5" ref="F37:F42">G37</f>
        <v>0</v>
      </c>
      <c r="G37" s="10">
        <v>0</v>
      </c>
      <c r="H37" s="9">
        <v>0</v>
      </c>
      <c r="I37" s="10">
        <v>0</v>
      </c>
      <c r="J37" s="9">
        <f aca="true" t="shared" si="6" ref="J37:J42">D37+F37+H37</f>
        <v>3185.54173</v>
      </c>
      <c r="K37" s="10">
        <f aca="true" t="shared" si="7" ref="K37:K42">E37+G37</f>
        <v>3185.54173</v>
      </c>
    </row>
    <row r="38" spans="1:11" ht="81" customHeight="1">
      <c r="A38" s="51"/>
      <c r="B38" s="47"/>
      <c r="C38" s="8" t="s">
        <v>33</v>
      </c>
      <c r="D38" s="9">
        <f t="shared" si="4"/>
        <v>2568.1656900000003</v>
      </c>
      <c r="E38" s="10">
        <f>2449.01748-0.0894+119.23761</f>
        <v>2568.1656900000003</v>
      </c>
      <c r="F38" s="9">
        <f t="shared" si="5"/>
        <v>33</v>
      </c>
      <c r="G38" s="10">
        <f>33</f>
        <v>33</v>
      </c>
      <c r="H38" s="9">
        <v>0</v>
      </c>
      <c r="I38" s="10">
        <v>0</v>
      </c>
      <c r="J38" s="9">
        <f t="shared" si="6"/>
        <v>2601.1656900000003</v>
      </c>
      <c r="K38" s="10">
        <f t="shared" si="7"/>
        <v>2601.1656900000003</v>
      </c>
    </row>
    <row r="39" spans="1:11" ht="92.25" customHeight="1">
      <c r="A39" s="51"/>
      <c r="B39" s="47"/>
      <c r="C39" s="8" t="s">
        <v>47</v>
      </c>
      <c r="D39" s="9">
        <f t="shared" si="4"/>
        <v>11081.848660000001</v>
      </c>
      <c r="E39" s="10">
        <f>10458.70757+200.001+423.14009</f>
        <v>11081.848660000001</v>
      </c>
      <c r="F39" s="9">
        <f t="shared" si="5"/>
        <v>500</v>
      </c>
      <c r="G39" s="10">
        <f>500</f>
        <v>500</v>
      </c>
      <c r="H39" s="9">
        <v>0</v>
      </c>
      <c r="I39" s="10">
        <v>0</v>
      </c>
      <c r="J39" s="9">
        <f>D39+F39+H39</f>
        <v>11581.848660000001</v>
      </c>
      <c r="K39" s="10">
        <f t="shared" si="7"/>
        <v>11581.848660000001</v>
      </c>
    </row>
    <row r="40" spans="1:11" ht="89.25" customHeight="1">
      <c r="A40" s="15" t="s">
        <v>39</v>
      </c>
      <c r="B40" s="7" t="s">
        <v>38</v>
      </c>
      <c r="C40" s="8" t="s">
        <v>46</v>
      </c>
      <c r="D40" s="9">
        <f t="shared" si="4"/>
        <v>2734.56793</v>
      </c>
      <c r="E40" s="10">
        <f>2734.56773+0.0002</f>
        <v>2734.56793</v>
      </c>
      <c r="F40" s="9">
        <f t="shared" si="5"/>
        <v>0</v>
      </c>
      <c r="G40" s="10">
        <v>0</v>
      </c>
      <c r="H40" s="9">
        <v>0</v>
      </c>
      <c r="I40" s="10">
        <v>0</v>
      </c>
      <c r="J40" s="9">
        <f>D40+F40+H40</f>
        <v>2734.56793</v>
      </c>
      <c r="K40" s="10">
        <f t="shared" si="7"/>
        <v>2734.56793</v>
      </c>
    </row>
    <row r="41" spans="1:11" ht="89.25" customHeight="1" hidden="1">
      <c r="A41" s="15" t="s">
        <v>71</v>
      </c>
      <c r="B41" s="7" t="s">
        <v>72</v>
      </c>
      <c r="C41" s="8" t="s">
        <v>46</v>
      </c>
      <c r="D41" s="9">
        <f t="shared" si="4"/>
        <v>0</v>
      </c>
      <c r="E41" s="10">
        <v>0</v>
      </c>
      <c r="F41" s="9">
        <f t="shared" si="5"/>
        <v>0</v>
      </c>
      <c r="G41" s="10">
        <v>0</v>
      </c>
      <c r="H41" s="9">
        <v>0</v>
      </c>
      <c r="I41" s="10">
        <v>0</v>
      </c>
      <c r="J41" s="9">
        <f t="shared" si="6"/>
        <v>0</v>
      </c>
      <c r="K41" s="10">
        <f t="shared" si="7"/>
        <v>0</v>
      </c>
    </row>
    <row r="42" spans="1:11" ht="90" customHeight="1">
      <c r="A42" s="39" t="s">
        <v>6</v>
      </c>
      <c r="B42" s="57"/>
      <c r="C42" s="57"/>
      <c r="D42" s="9">
        <f t="shared" si="4"/>
        <v>117623.65832</v>
      </c>
      <c r="E42" s="9">
        <f>E36+E37+E38+E39+E40+E41</f>
        <v>117623.65832</v>
      </c>
      <c r="F42" s="9">
        <f t="shared" si="5"/>
        <v>17354.55505</v>
      </c>
      <c r="G42" s="9">
        <f>G36+G37+G38+G39+G40</f>
        <v>17354.55505</v>
      </c>
      <c r="H42" s="9">
        <f>H36+H37+H38+H39+H40</f>
        <v>0</v>
      </c>
      <c r="I42" s="9">
        <f>I36+I37+I38+I39+I40</f>
        <v>0</v>
      </c>
      <c r="J42" s="9">
        <f t="shared" si="6"/>
        <v>134978.21337</v>
      </c>
      <c r="K42" s="9">
        <f t="shared" si="7"/>
        <v>134978.21337</v>
      </c>
    </row>
    <row r="43" spans="1:11" ht="16.5" customHeight="1">
      <c r="A43" s="17"/>
      <c r="B43" s="32"/>
      <c r="C43" s="32"/>
      <c r="D43" s="18"/>
      <c r="E43" s="18"/>
      <c r="F43" s="18"/>
      <c r="G43" s="18"/>
      <c r="H43" s="18"/>
      <c r="I43" s="18"/>
      <c r="J43" s="18"/>
      <c r="K43" s="18"/>
    </row>
    <row r="44" spans="1:11" ht="24" customHeight="1">
      <c r="A44" s="43" t="s">
        <v>36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</row>
    <row r="45" spans="1:11" ht="117" customHeight="1">
      <c r="A45" s="6" t="s">
        <v>28</v>
      </c>
      <c r="B45" s="7" t="s">
        <v>29</v>
      </c>
      <c r="C45" s="8" t="s">
        <v>68</v>
      </c>
      <c r="D45" s="9">
        <f>E45</f>
        <v>18238.309610000004</v>
      </c>
      <c r="E45" s="10">
        <f>18074.13159-384.27525+548.45327</f>
        <v>18238.309610000004</v>
      </c>
      <c r="F45" s="9">
        <f>G45</f>
        <v>831.44008</v>
      </c>
      <c r="G45" s="10">
        <v>831.44008</v>
      </c>
      <c r="H45" s="9">
        <v>0</v>
      </c>
      <c r="I45" s="10">
        <v>0</v>
      </c>
      <c r="J45" s="9">
        <f>D45+F45+H45</f>
        <v>19069.749690000004</v>
      </c>
      <c r="K45" s="10">
        <f>E45+G45+I45</f>
        <v>19069.749690000004</v>
      </c>
    </row>
    <row r="46" spans="1:11" ht="96" customHeight="1">
      <c r="A46" s="39" t="s">
        <v>6</v>
      </c>
      <c r="B46" s="39"/>
      <c r="C46" s="39"/>
      <c r="D46" s="9">
        <f>E46</f>
        <v>18238.309610000004</v>
      </c>
      <c r="E46" s="9">
        <f>E45</f>
        <v>18238.309610000004</v>
      </c>
      <c r="F46" s="9">
        <f>G46</f>
        <v>831.44008</v>
      </c>
      <c r="G46" s="9">
        <f>G45</f>
        <v>831.44008</v>
      </c>
      <c r="H46" s="9">
        <f>H45</f>
        <v>0</v>
      </c>
      <c r="I46" s="9">
        <f>I45</f>
        <v>0</v>
      </c>
      <c r="J46" s="9">
        <f>D46+F46</f>
        <v>19069.749690000004</v>
      </c>
      <c r="K46" s="9">
        <f>E46+G46</f>
        <v>19069.749690000004</v>
      </c>
    </row>
    <row r="47" spans="1:11" ht="18" customHeight="1">
      <c r="A47" s="33"/>
      <c r="B47" s="33"/>
      <c r="C47" s="33"/>
      <c r="D47" s="34"/>
      <c r="E47" s="34"/>
      <c r="F47" s="34"/>
      <c r="G47" s="34"/>
      <c r="H47" s="34"/>
      <c r="I47" s="34"/>
      <c r="J47" s="34"/>
      <c r="K47" s="34"/>
    </row>
    <row r="48" spans="1:11" ht="31.5" customHeight="1" hidden="1">
      <c r="A48" s="45" t="s">
        <v>67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</row>
    <row r="49" spans="1:11" ht="135.75" customHeight="1" hidden="1">
      <c r="A49" s="30" t="s">
        <v>66</v>
      </c>
      <c r="B49" s="30" t="s">
        <v>65</v>
      </c>
      <c r="C49" s="30" t="s">
        <v>45</v>
      </c>
      <c r="D49" s="35">
        <f>E49</f>
        <v>0</v>
      </c>
      <c r="E49" s="31">
        <v>0</v>
      </c>
      <c r="F49" s="35">
        <f>G49</f>
        <v>0</v>
      </c>
      <c r="G49" s="31">
        <v>0</v>
      </c>
      <c r="H49" s="35">
        <f>I49</f>
        <v>0</v>
      </c>
      <c r="I49" s="31">
        <v>0</v>
      </c>
      <c r="J49" s="35">
        <f>D49+F49</f>
        <v>0</v>
      </c>
      <c r="K49" s="31">
        <f>E49+G49</f>
        <v>0</v>
      </c>
    </row>
    <row r="50" spans="1:11" ht="96" customHeight="1" hidden="1">
      <c r="A50" s="39" t="s">
        <v>6</v>
      </c>
      <c r="B50" s="39"/>
      <c r="C50" s="39"/>
      <c r="D50" s="9">
        <f aca="true" t="shared" si="8" ref="D50:K50">D49</f>
        <v>0</v>
      </c>
      <c r="E50" s="9">
        <f t="shared" si="8"/>
        <v>0</v>
      </c>
      <c r="F50" s="9">
        <f t="shared" si="8"/>
        <v>0</v>
      </c>
      <c r="G50" s="9">
        <f t="shared" si="8"/>
        <v>0</v>
      </c>
      <c r="H50" s="9">
        <f t="shared" si="8"/>
        <v>0</v>
      </c>
      <c r="I50" s="9">
        <f t="shared" si="8"/>
        <v>0</v>
      </c>
      <c r="J50" s="9">
        <f t="shared" si="8"/>
        <v>0</v>
      </c>
      <c r="K50" s="9">
        <f t="shared" si="8"/>
        <v>0</v>
      </c>
    </row>
    <row r="51" spans="1:11" ht="11.25" customHeight="1" hidden="1">
      <c r="A51" s="17"/>
      <c r="B51" s="17"/>
      <c r="C51" s="17"/>
      <c r="D51" s="18"/>
      <c r="E51" s="18"/>
      <c r="F51" s="18"/>
      <c r="G51" s="18"/>
      <c r="H51" s="18"/>
      <c r="I51" s="18"/>
      <c r="J51" s="18"/>
      <c r="K51" s="18"/>
    </row>
    <row r="52" spans="1:11" ht="32.25" customHeight="1">
      <c r="A52" s="40" t="s">
        <v>70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</row>
    <row r="53" spans="1:11" ht="96" customHeight="1">
      <c r="A53" s="30" t="s">
        <v>69</v>
      </c>
      <c r="B53" s="28" t="s">
        <v>55</v>
      </c>
      <c r="C53" s="7" t="s">
        <v>22</v>
      </c>
      <c r="D53" s="13">
        <f>E53</f>
        <v>24.25147</v>
      </c>
      <c r="E53" s="10">
        <v>24.25147</v>
      </c>
      <c r="F53" s="9">
        <f>G53</f>
        <v>72.02686</v>
      </c>
      <c r="G53" s="10">
        <v>72.02686</v>
      </c>
      <c r="H53" s="9">
        <f>I53</f>
        <v>2317.21764</v>
      </c>
      <c r="I53" s="10">
        <v>2317.21764</v>
      </c>
      <c r="J53" s="9">
        <f aca="true" t="shared" si="9" ref="J53:K55">D53+F53+H53</f>
        <v>2413.49597</v>
      </c>
      <c r="K53" s="10">
        <f t="shared" si="9"/>
        <v>2413.49597</v>
      </c>
    </row>
    <row r="54" spans="1:11" ht="96" customHeight="1">
      <c r="A54" s="39" t="s">
        <v>6</v>
      </c>
      <c r="B54" s="39"/>
      <c r="C54" s="39"/>
      <c r="D54" s="9">
        <f aca="true" t="shared" si="10" ref="D54:I54">D53</f>
        <v>24.25147</v>
      </c>
      <c r="E54" s="9">
        <f t="shared" si="10"/>
        <v>24.25147</v>
      </c>
      <c r="F54" s="9">
        <f t="shared" si="10"/>
        <v>72.02686</v>
      </c>
      <c r="G54" s="9">
        <f t="shared" si="10"/>
        <v>72.02686</v>
      </c>
      <c r="H54" s="9">
        <f t="shared" si="10"/>
        <v>2317.21764</v>
      </c>
      <c r="I54" s="9">
        <f t="shared" si="10"/>
        <v>2317.21764</v>
      </c>
      <c r="J54" s="9">
        <f t="shared" si="9"/>
        <v>2413.49597</v>
      </c>
      <c r="K54" s="10">
        <f t="shared" si="9"/>
        <v>2413.49597</v>
      </c>
    </row>
    <row r="55" spans="1:12" ht="102" customHeight="1">
      <c r="A55" s="42" t="s">
        <v>30</v>
      </c>
      <c r="B55" s="42"/>
      <c r="C55" s="42"/>
      <c r="D55" s="9">
        <f>E55</f>
        <v>212039.14375</v>
      </c>
      <c r="E55" s="9">
        <f>E17+E21+E33+E42+E46+E50+E54</f>
        <v>212039.14375</v>
      </c>
      <c r="F55" s="9">
        <f>F17+F21+F33+F42+F46+F50+F54</f>
        <v>177085.88830000002</v>
      </c>
      <c r="G55" s="9">
        <f>G17+G21+G33+G42+G46+G50+G54</f>
        <v>177085.88830000002</v>
      </c>
      <c r="H55" s="9">
        <f>H17+H21+H33+H42+H46+H50+H54</f>
        <v>52317.21764</v>
      </c>
      <c r="I55" s="9">
        <f>I17+I21+I33+I42+I46+I50+I54</f>
        <v>52317.21764</v>
      </c>
      <c r="J55" s="9">
        <f t="shared" si="9"/>
        <v>441442.24969</v>
      </c>
      <c r="K55" s="10">
        <f>E55+G55+I55</f>
        <v>441442.24969</v>
      </c>
      <c r="L55" s="27"/>
    </row>
    <row r="58" spans="10:11" ht="15" customHeight="1">
      <c r="J58" s="36"/>
      <c r="K58" s="36"/>
    </row>
  </sheetData>
  <sheetProtection/>
  <mergeCells count="31">
    <mergeCell ref="A42:C42"/>
    <mergeCell ref="A33:C33"/>
    <mergeCell ref="J9:J10"/>
    <mergeCell ref="B7:B10"/>
    <mergeCell ref="F9:F10"/>
    <mergeCell ref="C7:C10"/>
    <mergeCell ref="A5:K5"/>
    <mergeCell ref="H9:H10"/>
    <mergeCell ref="J8:K8"/>
    <mergeCell ref="H8:I8"/>
    <mergeCell ref="D8:E8"/>
    <mergeCell ref="H1:J1"/>
    <mergeCell ref="A54:C54"/>
    <mergeCell ref="A48:K48"/>
    <mergeCell ref="A50:C50"/>
    <mergeCell ref="B36:B39"/>
    <mergeCell ref="D9:D10"/>
    <mergeCell ref="A23:K23"/>
    <mergeCell ref="A7:A10"/>
    <mergeCell ref="A21:C21"/>
    <mergeCell ref="D7:K7"/>
    <mergeCell ref="A46:C46"/>
    <mergeCell ref="A17:C17"/>
    <mergeCell ref="A52:K52"/>
    <mergeCell ref="F8:G8"/>
    <mergeCell ref="A55:C55"/>
    <mergeCell ref="A44:K44"/>
    <mergeCell ref="A36:A39"/>
    <mergeCell ref="A19:K19"/>
    <mergeCell ref="B12:K12"/>
    <mergeCell ref="A35:K35"/>
  </mergeCells>
  <printOptions/>
  <pageMargins left="0.2755905511811024" right="0.15748031496062992" top="0.15748031496062992" bottom="0.1968503937007874" header="0.15748031496062992" footer="0.1968503937007874"/>
  <pageSetup fitToHeight="3" fitToWidth="1" horizontalDpi="180" verticalDpi="18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2022-02-07T12:26:06Z</cp:lastPrinted>
  <dcterms:created xsi:type="dcterms:W3CDTF">2006-09-28T05:33:49Z</dcterms:created>
  <dcterms:modified xsi:type="dcterms:W3CDTF">2023-01-18T10:38:51Z</dcterms:modified>
  <cp:category/>
  <cp:version/>
  <cp:contentType/>
  <cp:contentStatus/>
</cp:coreProperties>
</file>