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<sst xmlns="http://schemas.openxmlformats.org/spreadsheetml/2006/main" count="86" uniqueCount="71">
  <si>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</si>
  <si>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</si>
  <si>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</si>
  <si>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</si>
  <si>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</si>
  <si>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Итого</t>
  </si>
  <si>
    <t>Финансовое обеспечение   всего</t>
  </si>
  <si>
    <t>1.1.</t>
  </si>
  <si>
    <t>Содержание автомобильных дорог  города</t>
  </si>
  <si>
    <t>1.2.</t>
  </si>
  <si>
    <t>Ремонт автомобильных дорог  города</t>
  </si>
  <si>
    <t>1.3.</t>
  </si>
  <si>
    <t>1.4.</t>
  </si>
  <si>
    <t>Приобретение и поставка ПСС</t>
  </si>
  <si>
    <t>2.1.</t>
  </si>
  <si>
    <t>Мероприятия в области жилищного хозяйства города</t>
  </si>
  <si>
    <t>3.1.</t>
  </si>
  <si>
    <t>Уличное освещение города</t>
  </si>
  <si>
    <t xml:space="preserve">Комите по ЖКК,  МКУ "Городские дороги"                  (по согласованию) </t>
  </si>
  <si>
    <t>3.2.</t>
  </si>
  <si>
    <t xml:space="preserve">МКУ "Городские дороги"                  (по согласованию) </t>
  </si>
  <si>
    <t>3.3.</t>
  </si>
  <si>
    <t>3.4.</t>
  </si>
  <si>
    <t>Прочие мероприятия по благоустройству города</t>
  </si>
  <si>
    <t>4.1.</t>
  </si>
  <si>
    <t xml:space="preserve">Обеспечение деятельности казенных учреждений города </t>
  </si>
  <si>
    <t>5.1.</t>
  </si>
  <si>
    <t>Обеспечение деятельности органов местного самоуправления города Димитровграда Ульяновской области</t>
  </si>
  <si>
    <t>ВСЕГО по муниципальной программе:</t>
  </si>
  <si>
    <t xml:space="preserve"> МКУ "Городские дороги"                  (по согласованию) </t>
  </si>
  <si>
    <t>МКУ "Контакт-Центр города Димитровграда"  (по согласованию)</t>
  </si>
  <si>
    <t>МКУ "Служба охраны окружающей среды"</t>
  </si>
  <si>
    <t>1.Основное мероприятие "Развитие дорожного хозяйства города Димитровграда Ульяновской области"</t>
  </si>
  <si>
    <t>3. Основное мероприятие "Развитие благоустройства города Димитровграда Ульяновской области"</t>
  </si>
  <si>
    <t>5.Основное мероприятие "Обеспечение реализации муниципальной программы"</t>
  </si>
  <si>
    <t>Организация мероприятий при осуществлении деятельности по обращениюс животных без владельцев</t>
  </si>
  <si>
    <t>Приобретение техники и оборудования в лизинг</t>
  </si>
  <si>
    <t>4.2</t>
  </si>
  <si>
    <t>Проектирование, строительство (реконструкция), капитальный ремонт, ремонт и содержание велосипедных дорожек и велосипедных парковок</t>
  </si>
  <si>
    <t xml:space="preserve">МКУ "Городские дороги" </t>
  </si>
  <si>
    <t>Реализация мероприятий, связанных с выполнением работ по обустройству мест (площадок) накопления (в том числе раздельного накопления) твёрдых коммунальных отходов</t>
  </si>
  <si>
    <t>4.Основное мероприятие "Реализация других вопросов в области жилищно-коммунального хозяйства города  Димитровграда Ульяновской области"</t>
  </si>
  <si>
    <t>Комитет по ЖКК  (по согласованию)</t>
  </si>
  <si>
    <t xml:space="preserve"> МКУ "Городские дороги" (по согласованию)                </t>
  </si>
  <si>
    <t>МКУ "Дирекция инвестиционных и инновационных проектов" (по согласованию)</t>
  </si>
  <si>
    <t>Комитет по ЖКК (по согласованию)</t>
  </si>
  <si>
    <t>МКУ "Городские дороги" (по согласованию)</t>
  </si>
  <si>
    <t xml:space="preserve">МКУ "Городские дороги" (по согласованию) </t>
  </si>
  <si>
    <t>к постановлению от         №</t>
  </si>
  <si>
    <t>3.5.</t>
  </si>
  <si>
    <t>Создание кладбища</t>
  </si>
  <si>
    <t>2.Основное мероприятие "Развитие жилищного хозяйства города Димитровграда Ульяновской области"</t>
  </si>
  <si>
    <t>к муниципальной программе</t>
  </si>
  <si>
    <t>".</t>
  </si>
  <si>
    <t>Организация регулярных перевозок пассажиров и багажа автомобильным транспортом по регулируемым тарифам по муниципальным маршрутам</t>
  </si>
  <si>
    <t>6.1.</t>
  </si>
  <si>
    <t>6. Основное мероприятие " Развитие сферы пассажирских перевозок города Димитровграда Ульяновской области"</t>
  </si>
  <si>
    <t xml:space="preserve">Комитет по ЖКК </t>
  </si>
  <si>
    <t>4.3.</t>
  </si>
  <si>
    <t>Приобретение техники</t>
  </si>
  <si>
    <t>Бюджетные ассигнования областного бюджета *</t>
  </si>
  <si>
    <t>"ПРИЛОЖЕНИЕ № 2</t>
  </si>
  <si>
    <t>ПРИЛОЖЕНИЕ 2</t>
  </si>
  <si>
    <t xml:space="preserve">Устройство детской площадки по адресу: г.Димитровград,  ул.Масленникова, 68 </t>
  </si>
  <si>
    <t>Дополнительные средства в виде платежей, взносов, безвозмездных перечислений на реализацию муниципальной программы  **</t>
  </si>
  <si>
    <t>3.6.</t>
  </si>
  <si>
    <t>3.6.1.</t>
  </si>
  <si>
    <t>3.6.2.</t>
  </si>
  <si>
    <t>Реализация проектов развития муниципальных образований Ульяновской области, подготовленных на основе местных инициатив граждан</t>
  </si>
  <si>
    <t>Комитет по ЖКК</t>
  </si>
  <si>
    <t>Устройство детской и спортивной площадки, по адресу:г.Димитровград,ул.Алтайкая, 69Г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</si>
</sst>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  <numFmt numFmtId="176" formatCode="0.000000"/>
    <numFmt numFmtId="177" formatCode="#,##0.00000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textRotation="90"/>
    </xf>
    <xf numFmtId="174" fontId="2" fillId="0" borderId="10" xfId="0" applyNumberFormat="1" applyFont="1" applyFill="1" applyBorder="1" applyAlignment="1">
      <alignment horizontal="center" vertical="center" textRotation="90"/>
    </xf>
    <xf numFmtId="175" fontId="2" fillId="0" borderId="10" xfId="0" applyNumberFormat="1" applyFont="1" applyFill="1" applyBorder="1" applyAlignment="1">
      <alignment horizontal="center" vertical="center" textRotation="90"/>
    </xf>
    <xf numFmtId="175" fontId="3" fillId="0" borderId="10" xfId="0" applyNumberFormat="1" applyFont="1" applyFill="1" applyBorder="1" applyAlignment="1">
      <alignment horizontal="center" vertical="center" textRotation="90"/>
    </xf>
    <xf numFmtId="177" fontId="3" fillId="0" borderId="10" xfId="0" applyNumberFormat="1" applyFont="1" applyFill="1" applyBorder="1" applyAlignment="1">
      <alignment horizontal="center" vertical="center" textRotation="90"/>
    </xf>
    <xf numFmtId="177" fontId="2" fillId="0" borderId="10" xfId="0" applyNumberFormat="1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textRotation="90"/>
    </xf>
    <xf numFmtId="174" fontId="2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textRotation="90"/>
    </xf>
    <xf numFmtId="175" fontId="3" fillId="0" borderId="0" xfId="0" applyNumberFormat="1" applyFont="1" applyFill="1" applyBorder="1" applyAlignment="1">
      <alignment horizontal="center" vertical="center" textRotation="90"/>
    </xf>
    <xf numFmtId="177" fontId="2" fillId="0" borderId="0" xfId="0" applyNumberFormat="1" applyFont="1" applyFill="1" applyBorder="1" applyAlignment="1">
      <alignment horizontal="center" vertical="center" textRotation="90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textRotation="90"/>
    </xf>
    <xf numFmtId="0" fontId="4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textRotation="90"/>
    </xf>
    <xf numFmtId="174" fontId="3" fillId="0" borderId="11" xfId="0" applyNumberFormat="1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textRotation="90" wrapText="1"/>
    </xf>
    <xf numFmtId="174" fontId="0" fillId="0" borderId="0" xfId="0" applyNumberForma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="70" zoomScaleNormal="70" zoomScaleSheetLayoutView="75" zoomScalePageLayoutView="0" workbookViewId="0" topLeftCell="A1">
      <selection activeCell="F31" sqref="F31"/>
    </sheetView>
  </sheetViews>
  <sheetFormatPr defaultColWidth="9.140625" defaultRowHeight="15"/>
  <cols>
    <col min="1" max="1" width="5.57421875" style="2" customWidth="1"/>
    <col min="2" max="2" width="26.8515625" style="2" customWidth="1"/>
    <col min="3" max="3" width="18.57421875" style="2" customWidth="1"/>
    <col min="4" max="4" width="8.00390625" style="2" customWidth="1"/>
    <col min="5" max="5" width="6.7109375" style="2" customWidth="1"/>
    <col min="6" max="6" width="6.8515625" style="2" customWidth="1"/>
    <col min="7" max="8" width="6.140625" style="2" customWidth="1"/>
    <col min="9" max="9" width="6.28125" style="2" customWidth="1"/>
    <col min="10" max="10" width="9.00390625" style="2" customWidth="1"/>
    <col min="11" max="11" width="7.00390625" style="2" customWidth="1"/>
    <col min="12" max="13" width="6.421875" style="2" customWidth="1"/>
    <col min="14" max="14" width="6.8515625" style="2" customWidth="1"/>
    <col min="15" max="15" width="7.7109375" style="2" customWidth="1"/>
    <col min="16" max="16" width="10.57421875" style="2" customWidth="1"/>
    <col min="17" max="17" width="9.421875" style="2" customWidth="1"/>
    <col min="18" max="18" width="9.57421875" style="2" customWidth="1"/>
    <col min="19" max="19" width="7.28125" style="2" customWidth="1"/>
    <col min="20" max="20" width="7.421875" style="2" customWidth="1"/>
    <col min="21" max="21" width="8.140625" style="2" customWidth="1"/>
    <col min="22" max="22" width="7.28125" style="2" customWidth="1"/>
    <col min="23" max="23" width="7.00390625" style="2" customWidth="1"/>
    <col min="24" max="16384" width="9.140625" style="2" customWidth="1"/>
  </cols>
  <sheetData>
    <row r="1" spans="18:21" ht="15.75">
      <c r="R1" s="38" t="s">
        <v>62</v>
      </c>
      <c r="S1" s="38"/>
      <c r="T1" s="1"/>
      <c r="U1" s="1"/>
    </row>
    <row r="2" spans="1: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7" t="s">
        <v>48</v>
      </c>
      <c r="S2" s="57"/>
      <c r="T2" s="57"/>
      <c r="U2" s="57"/>
      <c r="V2" s="57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6" t="s">
        <v>61</v>
      </c>
      <c r="S3" s="26"/>
      <c r="T3" s="26"/>
      <c r="U3" s="26"/>
      <c r="V3" s="26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7" t="s">
        <v>52</v>
      </c>
      <c r="S4" s="57"/>
      <c r="T4" s="57"/>
      <c r="U4" s="57"/>
      <c r="V4" s="57"/>
      <c r="W4" s="57"/>
    </row>
    <row r="5" spans="1:23" ht="18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50" t="s">
        <v>0</v>
      </c>
      <c r="B7" s="50" t="s">
        <v>1</v>
      </c>
      <c r="C7" s="50" t="s">
        <v>2</v>
      </c>
      <c r="D7" s="50" t="s">
        <v>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38.75" customHeight="1">
      <c r="A8" s="50"/>
      <c r="B8" s="50"/>
      <c r="C8" s="50"/>
      <c r="D8" s="50" t="s">
        <v>4</v>
      </c>
      <c r="E8" s="50"/>
      <c r="F8" s="50"/>
      <c r="G8" s="50"/>
      <c r="H8" s="50"/>
      <c r="I8" s="50"/>
      <c r="J8" s="50" t="s">
        <v>60</v>
      </c>
      <c r="K8" s="50"/>
      <c r="L8" s="50"/>
      <c r="M8" s="50"/>
      <c r="N8" s="50"/>
      <c r="O8" s="50"/>
      <c r="P8" s="55" t="s">
        <v>64</v>
      </c>
      <c r="Q8" s="56"/>
      <c r="R8" s="50" t="s">
        <v>5</v>
      </c>
      <c r="S8" s="50"/>
      <c r="T8" s="50"/>
      <c r="U8" s="50"/>
      <c r="V8" s="50"/>
      <c r="W8" s="50"/>
    </row>
    <row r="9" spans="1:23" ht="18" customHeight="1">
      <c r="A9" s="50"/>
      <c r="B9" s="50"/>
      <c r="C9" s="50"/>
      <c r="D9" s="54" t="s">
        <v>6</v>
      </c>
      <c r="E9" s="50"/>
      <c r="F9" s="50"/>
      <c r="G9" s="50"/>
      <c r="H9" s="50"/>
      <c r="I9" s="50"/>
      <c r="J9" s="54" t="s">
        <v>6</v>
      </c>
      <c r="K9" s="50"/>
      <c r="L9" s="50"/>
      <c r="M9" s="50"/>
      <c r="N9" s="50"/>
      <c r="O9" s="50"/>
      <c r="P9" s="54" t="s">
        <v>6</v>
      </c>
      <c r="Q9" s="35"/>
      <c r="R9" s="54" t="s">
        <v>6</v>
      </c>
      <c r="S9" s="50"/>
      <c r="T9" s="50"/>
      <c r="U9" s="50"/>
      <c r="V9" s="50"/>
      <c r="W9" s="50"/>
    </row>
    <row r="10" spans="1:23" ht="64.5" customHeight="1">
      <c r="A10" s="50"/>
      <c r="B10" s="50"/>
      <c r="C10" s="50"/>
      <c r="D10" s="54"/>
      <c r="E10" s="3">
        <v>2023</v>
      </c>
      <c r="F10" s="3">
        <v>2024</v>
      </c>
      <c r="G10" s="3">
        <v>2025</v>
      </c>
      <c r="H10" s="3">
        <v>2026</v>
      </c>
      <c r="I10" s="3">
        <v>2027</v>
      </c>
      <c r="J10" s="54"/>
      <c r="K10" s="3">
        <v>2023</v>
      </c>
      <c r="L10" s="3">
        <v>2024</v>
      </c>
      <c r="M10" s="3">
        <v>2025</v>
      </c>
      <c r="N10" s="3">
        <v>2026</v>
      </c>
      <c r="O10" s="3">
        <v>2027</v>
      </c>
      <c r="P10" s="54"/>
      <c r="Q10" s="3">
        <v>2023</v>
      </c>
      <c r="R10" s="54"/>
      <c r="S10" s="3">
        <v>2023</v>
      </c>
      <c r="T10" s="3">
        <v>2024</v>
      </c>
      <c r="U10" s="3">
        <v>2025</v>
      </c>
      <c r="V10" s="3">
        <v>2026</v>
      </c>
      <c r="W10" s="3">
        <v>2027</v>
      </c>
    </row>
    <row r="11" spans="1:23" ht="15.75">
      <c r="A11" s="4">
        <v>1</v>
      </c>
      <c r="B11" s="4">
        <v>2</v>
      </c>
      <c r="C11" s="4">
        <v>3</v>
      </c>
      <c r="D11" s="4">
        <v>4</v>
      </c>
      <c r="E11" s="4">
        <v>6</v>
      </c>
      <c r="F11" s="4">
        <v>7</v>
      </c>
      <c r="G11" s="4">
        <v>8</v>
      </c>
      <c r="H11" s="4">
        <v>9</v>
      </c>
      <c r="I11" s="4">
        <v>10</v>
      </c>
      <c r="J11" s="4">
        <v>11</v>
      </c>
      <c r="K11" s="4">
        <v>13</v>
      </c>
      <c r="L11" s="4">
        <v>14</v>
      </c>
      <c r="M11" s="4">
        <v>15</v>
      </c>
      <c r="N11" s="4">
        <v>16</v>
      </c>
      <c r="O11" s="4">
        <v>17</v>
      </c>
      <c r="P11" s="4">
        <v>21</v>
      </c>
      <c r="Q11" s="4">
        <v>22</v>
      </c>
      <c r="R11" s="4">
        <v>23</v>
      </c>
      <c r="S11" s="4">
        <v>25</v>
      </c>
      <c r="T11" s="4">
        <v>26</v>
      </c>
      <c r="U11" s="4">
        <v>27</v>
      </c>
      <c r="V11" s="4">
        <v>28</v>
      </c>
      <c r="W11" s="4">
        <v>29</v>
      </c>
    </row>
    <row r="12" spans="1:23" ht="30.75" customHeight="1">
      <c r="A12" s="5"/>
      <c r="B12" s="52" t="s">
        <v>32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ht="85.5" customHeight="1">
      <c r="A13" s="6" t="s">
        <v>7</v>
      </c>
      <c r="B13" s="7" t="s">
        <v>8</v>
      </c>
      <c r="C13" s="8" t="s">
        <v>47</v>
      </c>
      <c r="D13" s="9">
        <f>E13+F13+G13+H13+I13</f>
        <v>4341.50145</v>
      </c>
      <c r="E13" s="10">
        <v>1447.16715</v>
      </c>
      <c r="F13" s="10">
        <v>0</v>
      </c>
      <c r="G13" s="10">
        <v>0</v>
      </c>
      <c r="H13" s="10">
        <v>1447.16715</v>
      </c>
      <c r="I13" s="10">
        <v>1447.16715</v>
      </c>
      <c r="J13" s="9">
        <f>K13+L13+M13+N13+O13</f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>-Q13</f>
        <v>0</v>
      </c>
      <c r="Q13" s="10">
        <v>0</v>
      </c>
      <c r="R13" s="9">
        <f>D13+J13</f>
        <v>4341.50145</v>
      </c>
      <c r="S13" s="10">
        <f>E13+K13+Q13</f>
        <v>1447.16715</v>
      </c>
      <c r="T13" s="10">
        <f aca="true" t="shared" si="0" ref="T13:W17">F13+L13</f>
        <v>0</v>
      </c>
      <c r="U13" s="10">
        <f t="shared" si="0"/>
        <v>0</v>
      </c>
      <c r="V13" s="10">
        <f t="shared" si="0"/>
        <v>1447.16715</v>
      </c>
      <c r="W13" s="10">
        <f t="shared" si="0"/>
        <v>1447.16715</v>
      </c>
    </row>
    <row r="14" spans="1:23" ht="84.75" customHeight="1">
      <c r="A14" s="6" t="s">
        <v>9</v>
      </c>
      <c r="B14" s="7" t="s">
        <v>10</v>
      </c>
      <c r="C14" s="8" t="s">
        <v>46</v>
      </c>
      <c r="D14" s="9">
        <f>E14+F14+G14+H14+I14</f>
        <v>39898.5446</v>
      </c>
      <c r="E14" s="11">
        <f>13977.05008-2032.60564</f>
        <v>11944.444440000001</v>
      </c>
      <c r="F14" s="11">
        <v>0</v>
      </c>
      <c r="G14" s="11">
        <v>0</v>
      </c>
      <c r="H14" s="11">
        <v>13977.05008</v>
      </c>
      <c r="I14" s="11">
        <v>13977.05008</v>
      </c>
      <c r="J14" s="9">
        <f>K14+L14+M14+N14+O14</f>
        <v>389500</v>
      </c>
      <c r="K14" s="10">
        <v>157500</v>
      </c>
      <c r="L14" s="10">
        <f>116000</f>
        <v>116000</v>
      </c>
      <c r="M14" s="10">
        <v>116000</v>
      </c>
      <c r="N14" s="10">
        <v>0</v>
      </c>
      <c r="O14" s="10">
        <v>0</v>
      </c>
      <c r="P14" s="9">
        <f>-Q14</f>
        <v>0</v>
      </c>
      <c r="Q14" s="10">
        <v>0</v>
      </c>
      <c r="R14" s="9">
        <f>D14+J14</f>
        <v>429398.5446</v>
      </c>
      <c r="S14" s="10">
        <f>E14+K14+Q14</f>
        <v>169444.44444</v>
      </c>
      <c r="T14" s="10">
        <f t="shared" si="0"/>
        <v>116000</v>
      </c>
      <c r="U14" s="10">
        <f t="shared" si="0"/>
        <v>116000</v>
      </c>
      <c r="V14" s="10">
        <f t="shared" si="0"/>
        <v>13977.05008</v>
      </c>
      <c r="W14" s="10">
        <f t="shared" si="0"/>
        <v>13977.05008</v>
      </c>
    </row>
    <row r="15" spans="1:23" ht="120.75" customHeight="1">
      <c r="A15" s="6" t="s">
        <v>11</v>
      </c>
      <c r="B15" s="7" t="s">
        <v>38</v>
      </c>
      <c r="C15" s="8" t="s">
        <v>46</v>
      </c>
      <c r="D15" s="9">
        <f>E15+F15+G15+H15+I15</f>
        <v>530.3030299999999</v>
      </c>
      <c r="E15" s="11">
        <v>126.26263</v>
      </c>
      <c r="F15" s="11">
        <f>101.0101</f>
        <v>101.0101</v>
      </c>
      <c r="G15" s="11">
        <f>101.0101</f>
        <v>101.0101</v>
      </c>
      <c r="H15" s="11">
        <f>101.0101</f>
        <v>101.0101</v>
      </c>
      <c r="I15" s="11">
        <f>101.0101</f>
        <v>101.0101</v>
      </c>
      <c r="J15" s="9">
        <f>K15+L15+M15+N15+O15</f>
        <v>37500</v>
      </c>
      <c r="K15" s="11">
        <v>12500</v>
      </c>
      <c r="L15" s="11">
        <v>10000</v>
      </c>
      <c r="M15" s="11">
        <v>15000</v>
      </c>
      <c r="N15" s="11">
        <v>0</v>
      </c>
      <c r="O15" s="11">
        <v>0</v>
      </c>
      <c r="P15" s="9">
        <f>-Q15</f>
        <v>0</v>
      </c>
      <c r="Q15" s="11">
        <v>0</v>
      </c>
      <c r="R15" s="9">
        <f>D15+J15</f>
        <v>38030.30303</v>
      </c>
      <c r="S15" s="10">
        <f>E15+K15+Q15</f>
        <v>12626.26263</v>
      </c>
      <c r="T15" s="10">
        <f t="shared" si="0"/>
        <v>10101.0101</v>
      </c>
      <c r="U15" s="10">
        <f t="shared" si="0"/>
        <v>15101.0101</v>
      </c>
      <c r="V15" s="10">
        <f t="shared" si="0"/>
        <v>101.0101</v>
      </c>
      <c r="W15" s="10">
        <f t="shared" si="0"/>
        <v>101.0101</v>
      </c>
    </row>
    <row r="16" spans="1:23" ht="76.5" customHeight="1">
      <c r="A16" s="6" t="s">
        <v>12</v>
      </c>
      <c r="B16" s="7" t="s">
        <v>13</v>
      </c>
      <c r="C16" s="8" t="s">
        <v>39</v>
      </c>
      <c r="D16" s="9">
        <f>E16+F16+G16+H16+I16</f>
        <v>29187.712640000005</v>
      </c>
      <c r="E16" s="10">
        <v>4766.66</v>
      </c>
      <c r="F16" s="10">
        <v>6105.26316</v>
      </c>
      <c r="G16" s="10">
        <v>6105.26316</v>
      </c>
      <c r="H16" s="10">
        <v>6105.26316</v>
      </c>
      <c r="I16" s="10">
        <v>6105.26316</v>
      </c>
      <c r="J16" s="9">
        <f>K16+L16+M16+N16+O16</f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>-Q16</f>
        <v>0</v>
      </c>
      <c r="Q16" s="10">
        <v>0</v>
      </c>
      <c r="R16" s="9">
        <f>D16+J16</f>
        <v>29187.712640000005</v>
      </c>
      <c r="S16" s="10">
        <f>E16+K16+Q16</f>
        <v>4766.66</v>
      </c>
      <c r="T16" s="10">
        <f t="shared" si="0"/>
        <v>6105.26316</v>
      </c>
      <c r="U16" s="10">
        <f t="shared" si="0"/>
        <v>6105.26316</v>
      </c>
      <c r="V16" s="10">
        <f t="shared" si="0"/>
        <v>6105.26316</v>
      </c>
      <c r="W16" s="10">
        <f t="shared" si="0"/>
        <v>6105.26316</v>
      </c>
    </row>
    <row r="17" spans="1:23" ht="95.25" customHeight="1">
      <c r="A17" s="39" t="s">
        <v>5</v>
      </c>
      <c r="B17" s="39"/>
      <c r="C17" s="39"/>
      <c r="D17" s="9">
        <f>E17+F17+G17+H17+I17</f>
        <v>73958.06172</v>
      </c>
      <c r="E17" s="9">
        <f>E13+E14+E15+E16</f>
        <v>18284.53422</v>
      </c>
      <c r="F17" s="9">
        <f>F13+F14+F15+F16</f>
        <v>6206.273260000001</v>
      </c>
      <c r="G17" s="9">
        <f>G13+G14+G15+G16</f>
        <v>6206.273260000001</v>
      </c>
      <c r="H17" s="9">
        <f>H13+H14+H15+H16</f>
        <v>21630.49049</v>
      </c>
      <c r="I17" s="9">
        <f>I13+I14+I15+I16</f>
        <v>21630.49049</v>
      </c>
      <c r="J17" s="9">
        <f>K17+L17+M17+N17+O17</f>
        <v>427000</v>
      </c>
      <c r="K17" s="9">
        <f aca="true" t="shared" si="1" ref="K17:Q17">K13+K14+K15+K16</f>
        <v>170000</v>
      </c>
      <c r="L17" s="9">
        <f t="shared" si="1"/>
        <v>126000</v>
      </c>
      <c r="M17" s="9">
        <f t="shared" si="1"/>
        <v>131000</v>
      </c>
      <c r="N17" s="9">
        <f t="shared" si="1"/>
        <v>0</v>
      </c>
      <c r="O17" s="9">
        <f t="shared" si="1"/>
        <v>0</v>
      </c>
      <c r="P17" s="9">
        <f t="shared" si="1"/>
        <v>0</v>
      </c>
      <c r="Q17" s="9">
        <f t="shared" si="1"/>
        <v>0</v>
      </c>
      <c r="R17" s="9">
        <f>D17+J17+P17</f>
        <v>500958.06172</v>
      </c>
      <c r="S17" s="9">
        <f>E17+K17+Q17</f>
        <v>188284.53422</v>
      </c>
      <c r="T17" s="9">
        <f t="shared" si="0"/>
        <v>132206.27326</v>
      </c>
      <c r="U17" s="9">
        <f t="shared" si="0"/>
        <v>137206.27326</v>
      </c>
      <c r="V17" s="9">
        <f t="shared" si="0"/>
        <v>21630.49049</v>
      </c>
      <c r="W17" s="9">
        <f t="shared" si="0"/>
        <v>21630.49049</v>
      </c>
    </row>
    <row r="18" spans="1:23" ht="18.75" customHeight="1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9"/>
      <c r="U18" s="19"/>
      <c r="V18" s="19"/>
      <c r="W18" s="19"/>
    </row>
    <row r="19" spans="1:23" ht="23.25" customHeight="1">
      <c r="A19" s="47" t="s">
        <v>51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ht="104.25" customHeight="1">
      <c r="A20" s="6" t="s">
        <v>14</v>
      </c>
      <c r="B20" s="7" t="s">
        <v>15</v>
      </c>
      <c r="C20" s="8" t="s">
        <v>45</v>
      </c>
      <c r="D20" s="9">
        <f>E20+F20+G20+H20+I20</f>
        <v>14198.400000000001</v>
      </c>
      <c r="E20" s="10">
        <v>4732.8</v>
      </c>
      <c r="F20" s="10">
        <v>0</v>
      </c>
      <c r="G20" s="10">
        <v>0</v>
      </c>
      <c r="H20" s="10">
        <v>4732.8</v>
      </c>
      <c r="I20" s="10">
        <v>4732.8</v>
      </c>
      <c r="J20" s="12">
        <f>K20+L20+M20+N20+O20</f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>
        <f>Q20</f>
        <v>0</v>
      </c>
      <c r="Q20" s="11">
        <v>0</v>
      </c>
      <c r="R20" s="13">
        <f>D20+J20+P20</f>
        <v>14198.400000000001</v>
      </c>
      <c r="S20" s="14">
        <f>E20+K20</f>
        <v>4732.8</v>
      </c>
      <c r="T20" s="14">
        <f>F20+L20</f>
        <v>0</v>
      </c>
      <c r="U20" s="14">
        <f>G20+M20</f>
        <v>0</v>
      </c>
      <c r="V20" s="14">
        <f>H20+N20</f>
        <v>4732.8</v>
      </c>
      <c r="W20" s="14">
        <f>I20+O20</f>
        <v>4732.8</v>
      </c>
    </row>
    <row r="21" spans="1:23" ht="93" customHeight="1">
      <c r="A21" s="46" t="s">
        <v>5</v>
      </c>
      <c r="B21" s="51"/>
      <c r="C21" s="51"/>
      <c r="D21" s="13">
        <f>E21+F21+G21+H21+I21</f>
        <v>14198.400000000001</v>
      </c>
      <c r="E21" s="13">
        <f>E20</f>
        <v>4732.8</v>
      </c>
      <c r="F21" s="13">
        <f>F20</f>
        <v>0</v>
      </c>
      <c r="G21" s="13">
        <f>G20</f>
        <v>0</v>
      </c>
      <c r="H21" s="13">
        <f>H20</f>
        <v>4732.8</v>
      </c>
      <c r="I21" s="13">
        <f>I20</f>
        <v>4732.8</v>
      </c>
      <c r="J21" s="12">
        <f>K21+L21+M21+N21+O21</f>
        <v>0</v>
      </c>
      <c r="K21" s="12">
        <f aca="true" t="shared" si="2" ref="K21:Q21">K20</f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3">
        <f>D21+J21+P21</f>
        <v>14198.400000000001</v>
      </c>
      <c r="S21" s="13">
        <f>S20</f>
        <v>4732.8</v>
      </c>
      <c r="T21" s="13">
        <f>T20</f>
        <v>0</v>
      </c>
      <c r="U21" s="13">
        <f>U20</f>
        <v>0</v>
      </c>
      <c r="V21" s="13">
        <f>V20</f>
        <v>4732.8</v>
      </c>
      <c r="W21" s="13">
        <f>W20</f>
        <v>4732.8</v>
      </c>
    </row>
    <row r="22" spans="1:23" ht="16.5" customHeight="1">
      <c r="A22" s="20"/>
      <c r="B22" s="16"/>
      <c r="C22" s="16"/>
      <c r="D22" s="21"/>
      <c r="E22" s="21"/>
      <c r="F22" s="21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1"/>
      <c r="S22" s="23"/>
      <c r="T22" s="23"/>
      <c r="U22" s="23"/>
      <c r="V22" s="23"/>
      <c r="W22" s="23"/>
    </row>
    <row r="23" spans="1:23" ht="30.75" customHeight="1">
      <c r="A23" s="49" t="s">
        <v>33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16"/>
      <c r="W23" s="16"/>
    </row>
    <row r="24" spans="1:23" ht="99" customHeight="1">
      <c r="A24" s="6" t="s">
        <v>16</v>
      </c>
      <c r="B24" s="7" t="s">
        <v>17</v>
      </c>
      <c r="C24" s="7" t="s">
        <v>18</v>
      </c>
      <c r="D24" s="9">
        <f>E24+F24+G24+H24+I24</f>
        <v>86392.3886</v>
      </c>
      <c r="E24" s="10">
        <v>11500</v>
      </c>
      <c r="F24" s="10">
        <v>15382.8868</v>
      </c>
      <c r="G24" s="10">
        <v>19836.5006</v>
      </c>
      <c r="H24" s="10">
        <v>19836.5006</v>
      </c>
      <c r="I24" s="10">
        <v>19836.5006</v>
      </c>
      <c r="J24" s="9">
        <f>K24+L24+M24+N24+O24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f>Q24</f>
        <v>0</v>
      </c>
      <c r="Q24" s="10">
        <v>0</v>
      </c>
      <c r="R24" s="9">
        <f>D24+J24+P24</f>
        <v>86392.3886</v>
      </c>
      <c r="S24" s="10">
        <f aca="true" t="shared" si="3" ref="S24:W28">E24+K24</f>
        <v>11500</v>
      </c>
      <c r="T24" s="10">
        <f t="shared" si="3"/>
        <v>15382.8868</v>
      </c>
      <c r="U24" s="10">
        <f t="shared" si="3"/>
        <v>19836.5006</v>
      </c>
      <c r="V24" s="10">
        <f t="shared" si="3"/>
        <v>19836.5006</v>
      </c>
      <c r="W24" s="10">
        <f t="shared" si="3"/>
        <v>19836.5006</v>
      </c>
    </row>
    <row r="25" spans="1:23" ht="112.5" customHeight="1">
      <c r="A25" s="6" t="s">
        <v>19</v>
      </c>
      <c r="B25" s="7" t="s">
        <v>35</v>
      </c>
      <c r="C25" s="7" t="s">
        <v>20</v>
      </c>
      <c r="D25" s="9">
        <f aca="true" t="shared" si="4" ref="D25:D31">E25+F25+G25+H25+I25</f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9">
        <f aca="true" t="shared" si="5" ref="J25:J32">K25+L25+M25+N25+O25</f>
        <v>668.7</v>
      </c>
      <c r="K25" s="11">
        <v>222.9</v>
      </c>
      <c r="L25" s="11">
        <v>222.9</v>
      </c>
      <c r="M25" s="11">
        <v>222.9</v>
      </c>
      <c r="N25" s="11">
        <v>0</v>
      </c>
      <c r="O25" s="11">
        <v>0</v>
      </c>
      <c r="P25" s="9">
        <f aca="true" t="shared" si="6" ref="P25:P31">Q25</f>
        <v>0</v>
      </c>
      <c r="Q25" s="11">
        <v>0</v>
      </c>
      <c r="R25" s="9">
        <f aca="true" t="shared" si="7" ref="R25:R32">D25+J25+P25</f>
        <v>668.7</v>
      </c>
      <c r="S25" s="10">
        <f t="shared" si="3"/>
        <v>222.9</v>
      </c>
      <c r="T25" s="10">
        <f t="shared" si="3"/>
        <v>222.9</v>
      </c>
      <c r="U25" s="10">
        <f t="shared" si="3"/>
        <v>222.9</v>
      </c>
      <c r="V25" s="10">
        <f t="shared" si="3"/>
        <v>0</v>
      </c>
      <c r="W25" s="10">
        <f t="shared" si="3"/>
        <v>0</v>
      </c>
    </row>
    <row r="26" spans="1:23" ht="126">
      <c r="A26" s="6" t="s">
        <v>21</v>
      </c>
      <c r="B26" s="7" t="s">
        <v>40</v>
      </c>
      <c r="C26" s="7" t="s">
        <v>20</v>
      </c>
      <c r="D26" s="9">
        <f t="shared" si="4"/>
        <v>6.9482</v>
      </c>
      <c r="E26" s="11">
        <v>0.32484</v>
      </c>
      <c r="F26" s="11">
        <v>1.65584</v>
      </c>
      <c r="G26" s="11">
        <v>1.65584</v>
      </c>
      <c r="H26" s="11">
        <v>1.65584</v>
      </c>
      <c r="I26" s="11">
        <v>1.65584</v>
      </c>
      <c r="J26" s="9">
        <f t="shared" si="5"/>
        <v>1286.3790000000001</v>
      </c>
      <c r="K26" s="11">
        <v>29.236</v>
      </c>
      <c r="L26" s="11">
        <v>175.415</v>
      </c>
      <c r="M26" s="11">
        <v>1081.728</v>
      </c>
      <c r="N26" s="11">
        <v>0</v>
      </c>
      <c r="O26" s="11">
        <v>0</v>
      </c>
      <c r="P26" s="9">
        <f t="shared" si="6"/>
        <v>0</v>
      </c>
      <c r="Q26" s="11">
        <v>0</v>
      </c>
      <c r="R26" s="9">
        <f t="shared" si="7"/>
        <v>1293.3272000000002</v>
      </c>
      <c r="S26" s="10">
        <f t="shared" si="3"/>
        <v>29.56084</v>
      </c>
      <c r="T26" s="10">
        <f t="shared" si="3"/>
        <v>177.07084</v>
      </c>
      <c r="U26" s="10">
        <f t="shared" si="3"/>
        <v>1083.38384</v>
      </c>
      <c r="V26" s="10">
        <f t="shared" si="3"/>
        <v>1.65584</v>
      </c>
      <c r="W26" s="10">
        <f t="shared" si="3"/>
        <v>1.65584</v>
      </c>
    </row>
    <row r="27" spans="1:23" ht="92.25" customHeight="1">
      <c r="A27" s="6" t="s">
        <v>22</v>
      </c>
      <c r="B27" s="7" t="s">
        <v>23</v>
      </c>
      <c r="C27" s="7" t="s">
        <v>18</v>
      </c>
      <c r="D27" s="9">
        <f t="shared" si="4"/>
        <v>1537.8366899999999</v>
      </c>
      <c r="E27" s="10">
        <v>512.61223</v>
      </c>
      <c r="F27" s="10">
        <v>0</v>
      </c>
      <c r="G27" s="10">
        <v>0</v>
      </c>
      <c r="H27" s="10">
        <v>512.61223</v>
      </c>
      <c r="I27" s="10">
        <v>512.61223</v>
      </c>
      <c r="J27" s="9">
        <f t="shared" si="5"/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9">
        <f t="shared" si="6"/>
        <v>0</v>
      </c>
      <c r="Q27" s="10">
        <v>0</v>
      </c>
      <c r="R27" s="9">
        <f t="shared" si="7"/>
        <v>1537.8366899999999</v>
      </c>
      <c r="S27" s="10">
        <f t="shared" si="3"/>
        <v>512.61223</v>
      </c>
      <c r="T27" s="10">
        <f t="shared" si="3"/>
        <v>0</v>
      </c>
      <c r="U27" s="10">
        <f t="shared" si="3"/>
        <v>0</v>
      </c>
      <c r="V27" s="10">
        <f t="shared" si="3"/>
        <v>512.61223</v>
      </c>
      <c r="W27" s="10">
        <f t="shared" si="3"/>
        <v>512.61223</v>
      </c>
    </row>
    <row r="28" spans="1:23" ht="85.5" customHeight="1">
      <c r="A28" s="24" t="s">
        <v>49</v>
      </c>
      <c r="B28" s="25" t="s">
        <v>50</v>
      </c>
      <c r="C28" s="7" t="s">
        <v>20</v>
      </c>
      <c r="D28" s="9">
        <f t="shared" si="4"/>
        <v>6266.474</v>
      </c>
      <c r="E28" s="10">
        <v>6266.474</v>
      </c>
      <c r="F28" s="10">
        <v>0</v>
      </c>
      <c r="G28" s="10">
        <v>0</v>
      </c>
      <c r="H28" s="10">
        <v>0</v>
      </c>
      <c r="I28" s="10">
        <v>0</v>
      </c>
      <c r="J28" s="9">
        <f t="shared" si="5"/>
        <v>31130.1</v>
      </c>
      <c r="K28" s="10">
        <v>31130.1</v>
      </c>
      <c r="L28" s="10">
        <v>0</v>
      </c>
      <c r="M28" s="10">
        <v>0</v>
      </c>
      <c r="N28" s="10">
        <v>0</v>
      </c>
      <c r="O28" s="10">
        <v>0</v>
      </c>
      <c r="P28" s="9">
        <f t="shared" si="6"/>
        <v>0</v>
      </c>
      <c r="Q28" s="10">
        <v>0</v>
      </c>
      <c r="R28" s="9">
        <f t="shared" si="7"/>
        <v>37396.574</v>
      </c>
      <c r="S28" s="10">
        <f t="shared" si="3"/>
        <v>37396.574</v>
      </c>
      <c r="T28" s="10">
        <f t="shared" si="3"/>
        <v>0</v>
      </c>
      <c r="U28" s="10">
        <f t="shared" si="3"/>
        <v>0</v>
      </c>
      <c r="V28" s="10">
        <f t="shared" si="3"/>
        <v>0</v>
      </c>
      <c r="W28" s="10">
        <f t="shared" si="3"/>
        <v>0</v>
      </c>
    </row>
    <row r="29" spans="1:23" ht="99.75" customHeight="1">
      <c r="A29" s="24" t="s">
        <v>65</v>
      </c>
      <c r="B29" s="25" t="s">
        <v>68</v>
      </c>
      <c r="C29" s="7"/>
      <c r="D29" s="9">
        <f>D30+D31</f>
        <v>416.20770000000005</v>
      </c>
      <c r="E29" s="9">
        <f aca="true" t="shared" si="8" ref="E29:W29">E30+E31</f>
        <v>416.20770000000005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1708.301</v>
      </c>
      <c r="K29" s="9">
        <f t="shared" si="8"/>
        <v>1708.301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323.7661</v>
      </c>
      <c r="Q29" s="9">
        <f t="shared" si="8"/>
        <v>323.7661</v>
      </c>
      <c r="R29" s="9">
        <f t="shared" si="7"/>
        <v>2448.2747999999997</v>
      </c>
      <c r="S29" s="9">
        <f>S30+S31</f>
        <v>2448.2748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</row>
    <row r="30" spans="1:23" ht="84" customHeight="1">
      <c r="A30" s="24" t="s">
        <v>66</v>
      </c>
      <c r="B30" s="28" t="s">
        <v>63</v>
      </c>
      <c r="C30" s="7" t="s">
        <v>69</v>
      </c>
      <c r="D30" s="9">
        <f t="shared" si="4"/>
        <v>203.98266</v>
      </c>
      <c r="E30" s="10">
        <v>203.98266</v>
      </c>
      <c r="F30" s="10">
        <v>0</v>
      </c>
      <c r="G30" s="10">
        <v>0</v>
      </c>
      <c r="H30" s="10">
        <v>0</v>
      </c>
      <c r="I30" s="10">
        <v>0</v>
      </c>
      <c r="J30" s="9">
        <f t="shared" si="5"/>
        <v>846.922</v>
      </c>
      <c r="K30" s="10">
        <v>846.922</v>
      </c>
      <c r="L30" s="10">
        <v>0</v>
      </c>
      <c r="M30" s="10">
        <v>0</v>
      </c>
      <c r="N30" s="10">
        <v>0</v>
      </c>
      <c r="O30" s="10">
        <v>0</v>
      </c>
      <c r="P30" s="9">
        <f t="shared" si="6"/>
        <v>148.99334</v>
      </c>
      <c r="Q30" s="10">
        <v>148.99334</v>
      </c>
      <c r="R30" s="9">
        <f t="shared" si="7"/>
        <v>1199.8980000000001</v>
      </c>
      <c r="S30" s="10">
        <f>E30+K30+Q30</f>
        <v>1199.8980000000001</v>
      </c>
      <c r="T30" s="10">
        <f aca="true" t="shared" si="9" ref="T30:W31">F30+L30</f>
        <v>0</v>
      </c>
      <c r="U30" s="10">
        <f t="shared" si="9"/>
        <v>0</v>
      </c>
      <c r="V30" s="10">
        <f t="shared" si="9"/>
        <v>0</v>
      </c>
      <c r="W30" s="10">
        <f t="shared" si="9"/>
        <v>0</v>
      </c>
    </row>
    <row r="31" spans="1:23" ht="84.75" customHeight="1">
      <c r="A31" s="24" t="s">
        <v>67</v>
      </c>
      <c r="B31" s="28" t="s">
        <v>70</v>
      </c>
      <c r="C31" s="7" t="s">
        <v>69</v>
      </c>
      <c r="D31" s="9">
        <f t="shared" si="4"/>
        <v>212.22504</v>
      </c>
      <c r="E31" s="10">
        <v>212.22504</v>
      </c>
      <c r="F31" s="10">
        <v>0</v>
      </c>
      <c r="G31" s="10">
        <v>0</v>
      </c>
      <c r="H31" s="10">
        <v>0</v>
      </c>
      <c r="I31" s="10">
        <v>0</v>
      </c>
      <c r="J31" s="9">
        <f t="shared" si="5"/>
        <v>861.379</v>
      </c>
      <c r="K31" s="10">
        <v>861.379</v>
      </c>
      <c r="L31" s="10">
        <v>0</v>
      </c>
      <c r="M31" s="10">
        <v>0</v>
      </c>
      <c r="N31" s="10">
        <v>0</v>
      </c>
      <c r="O31" s="10">
        <v>0</v>
      </c>
      <c r="P31" s="9">
        <f t="shared" si="6"/>
        <v>174.77276</v>
      </c>
      <c r="Q31" s="10">
        <v>174.77276</v>
      </c>
      <c r="R31" s="9">
        <f t="shared" si="7"/>
        <v>1248.3768</v>
      </c>
      <c r="S31" s="10">
        <f>E31+K31+Q31</f>
        <v>1248.3768</v>
      </c>
      <c r="T31" s="10">
        <f t="shared" si="9"/>
        <v>0</v>
      </c>
      <c r="U31" s="10">
        <f t="shared" si="9"/>
        <v>0</v>
      </c>
      <c r="V31" s="10">
        <f t="shared" si="9"/>
        <v>0</v>
      </c>
      <c r="W31" s="10">
        <f t="shared" si="9"/>
        <v>0</v>
      </c>
    </row>
    <row r="32" spans="1:23" ht="98.25" customHeight="1">
      <c r="A32" s="39" t="s">
        <v>5</v>
      </c>
      <c r="B32" s="39"/>
      <c r="C32" s="39"/>
      <c r="D32" s="9">
        <f>E32+F32+G32+H32+I32</f>
        <v>94619.85519</v>
      </c>
      <c r="E32" s="9">
        <f>E24+E25+E26+E27+E28+E29</f>
        <v>18695.61877</v>
      </c>
      <c r="F32" s="9">
        <f>F24+F25+F26+F27+F28+F29</f>
        <v>15384.54264</v>
      </c>
      <c r="G32" s="9">
        <f>G24+G25+G26+G27+G28+G29</f>
        <v>19838.15644</v>
      </c>
      <c r="H32" s="9">
        <f>H24+H25+H26+H27+H28+H29</f>
        <v>20350.768669999998</v>
      </c>
      <c r="I32" s="9">
        <f>I24+I25+I26+I27+I28+I29</f>
        <v>20350.768669999998</v>
      </c>
      <c r="J32" s="9">
        <f t="shared" si="5"/>
        <v>34793.479999999996</v>
      </c>
      <c r="K32" s="9">
        <f>K24+K25+K26+K27+K28+K29</f>
        <v>33090.537</v>
      </c>
      <c r="L32" s="9">
        <f>L24+L25+L26+L27+L28+L29</f>
        <v>398.315</v>
      </c>
      <c r="M32" s="9">
        <f>M24+M25+M26+M27+M28+M29</f>
        <v>1304.6280000000002</v>
      </c>
      <c r="N32" s="9">
        <f>N24+N25+N26+N27+N28+N29</f>
        <v>0</v>
      </c>
      <c r="O32" s="9">
        <f>O24+O25+O26+O27+O28+O29</f>
        <v>0</v>
      </c>
      <c r="P32" s="9">
        <f>P24+P25+P26+P27+P28+P30+P31</f>
        <v>323.7661</v>
      </c>
      <c r="Q32" s="9">
        <f>Q24+Q25+Q26+Q27+Q28+Q29</f>
        <v>323.7661</v>
      </c>
      <c r="R32" s="9">
        <f t="shared" si="7"/>
        <v>129737.10128999999</v>
      </c>
      <c r="S32" s="9">
        <f>E32+K32+Q32</f>
        <v>52109.92187</v>
      </c>
      <c r="T32" s="9">
        <f>F32+L32</f>
        <v>15782.85764</v>
      </c>
      <c r="U32" s="9">
        <f>G32+M32</f>
        <v>21142.78444</v>
      </c>
      <c r="V32" s="9">
        <f>H32+N32</f>
        <v>20350.768669999998</v>
      </c>
      <c r="W32" s="9">
        <f>I32+O32</f>
        <v>20350.768669999998</v>
      </c>
    </row>
    <row r="33" spans="1:23" ht="12.75" customHeight="1">
      <c r="A33" s="17"/>
      <c r="B33" s="17"/>
      <c r="C33" s="17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33.75" customHeight="1">
      <c r="A34" s="53" t="s">
        <v>41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84" customHeight="1">
      <c r="A35" s="45" t="s">
        <v>24</v>
      </c>
      <c r="B35" s="43" t="s">
        <v>25</v>
      </c>
      <c r="C35" s="8" t="s">
        <v>29</v>
      </c>
      <c r="D35" s="9">
        <f>E35+F35+G35+H35+I35</f>
        <v>335648.4575300001</v>
      </c>
      <c r="E35" s="10">
        <v>70944.73565</v>
      </c>
      <c r="F35" s="10">
        <v>66175.93047</v>
      </c>
      <c r="G35" s="10">
        <v>66175.93047</v>
      </c>
      <c r="H35" s="10">
        <v>66175.93047</v>
      </c>
      <c r="I35" s="10">
        <v>66175.93047</v>
      </c>
      <c r="J35" s="9">
        <f aca="true" t="shared" si="10" ref="J35:J40">K35+L35+M35+N35+O35</f>
        <v>13000</v>
      </c>
      <c r="K35" s="10">
        <v>13000</v>
      </c>
      <c r="L35" s="10">
        <v>0</v>
      </c>
      <c r="M35" s="10">
        <v>0</v>
      </c>
      <c r="N35" s="10">
        <v>0</v>
      </c>
      <c r="O35" s="10">
        <v>0</v>
      </c>
      <c r="P35" s="9">
        <f aca="true" t="shared" si="11" ref="P35:P40">Q35</f>
        <v>0</v>
      </c>
      <c r="Q35" s="10">
        <v>0</v>
      </c>
      <c r="R35" s="9">
        <f>D35+J35+P35</f>
        <v>348648.4575300001</v>
      </c>
      <c r="S35" s="10">
        <f aca="true" t="shared" si="12" ref="S35:W41">E35+K35</f>
        <v>83944.73565</v>
      </c>
      <c r="T35" s="10">
        <f t="shared" si="12"/>
        <v>66175.93047</v>
      </c>
      <c r="U35" s="10">
        <f t="shared" si="12"/>
        <v>66175.93047</v>
      </c>
      <c r="V35" s="10">
        <f t="shared" si="12"/>
        <v>66175.93047</v>
      </c>
      <c r="W35" s="10">
        <f t="shared" si="12"/>
        <v>66175.93047</v>
      </c>
    </row>
    <row r="36" spans="1:23" ht="77.25" customHeight="1">
      <c r="A36" s="45"/>
      <c r="B36" s="44"/>
      <c r="C36" s="8" t="s">
        <v>30</v>
      </c>
      <c r="D36" s="9">
        <f aca="true" t="shared" si="13" ref="D36:D41">E36+F36+G36+H36+I36</f>
        <v>15342.80859</v>
      </c>
      <c r="E36" s="10">
        <v>3652.89363</v>
      </c>
      <c r="F36" s="10">
        <v>2920.22874</v>
      </c>
      <c r="G36" s="10">
        <v>2923.22874</v>
      </c>
      <c r="H36" s="10">
        <v>2923.22874</v>
      </c>
      <c r="I36" s="10">
        <v>2923.22874</v>
      </c>
      <c r="J36" s="9">
        <f t="shared" si="10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9">
        <f t="shared" si="11"/>
        <v>0</v>
      </c>
      <c r="Q36" s="10">
        <v>0</v>
      </c>
      <c r="R36" s="9">
        <f aca="true" t="shared" si="14" ref="R36:R41">D36+J36+P36</f>
        <v>15342.80859</v>
      </c>
      <c r="S36" s="10">
        <f t="shared" si="12"/>
        <v>3652.89363</v>
      </c>
      <c r="T36" s="10">
        <f t="shared" si="12"/>
        <v>2920.22874</v>
      </c>
      <c r="U36" s="10">
        <f t="shared" si="12"/>
        <v>2923.22874</v>
      </c>
      <c r="V36" s="10">
        <f t="shared" si="12"/>
        <v>2923.22874</v>
      </c>
      <c r="W36" s="10">
        <f t="shared" si="12"/>
        <v>2923.22874</v>
      </c>
    </row>
    <row r="37" spans="1:23" ht="81" customHeight="1">
      <c r="A37" s="45"/>
      <c r="B37" s="44"/>
      <c r="C37" s="8" t="s">
        <v>31</v>
      </c>
      <c r="D37" s="9">
        <f t="shared" si="13"/>
        <v>10183.1962</v>
      </c>
      <c r="E37" s="10">
        <v>2790.77024</v>
      </c>
      <c r="F37" s="10">
        <v>1848.10649</v>
      </c>
      <c r="G37" s="10">
        <v>1848.10649</v>
      </c>
      <c r="H37" s="10">
        <v>1848.10649</v>
      </c>
      <c r="I37" s="10">
        <v>1848.10649</v>
      </c>
      <c r="J37" s="9">
        <f t="shared" si="10"/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9">
        <f t="shared" si="11"/>
        <v>0</v>
      </c>
      <c r="Q37" s="10">
        <v>0</v>
      </c>
      <c r="R37" s="9">
        <f t="shared" si="14"/>
        <v>10183.1962</v>
      </c>
      <c r="S37" s="10">
        <f t="shared" si="12"/>
        <v>2790.77024</v>
      </c>
      <c r="T37" s="10">
        <f t="shared" si="12"/>
        <v>1848.10649</v>
      </c>
      <c r="U37" s="10">
        <f t="shared" si="12"/>
        <v>1848.10649</v>
      </c>
      <c r="V37" s="10">
        <f t="shared" si="12"/>
        <v>1848.10649</v>
      </c>
      <c r="W37" s="10">
        <f t="shared" si="12"/>
        <v>1848.10649</v>
      </c>
    </row>
    <row r="38" spans="1:23" ht="92.25" customHeight="1">
      <c r="A38" s="45"/>
      <c r="B38" s="44"/>
      <c r="C38" s="8" t="s">
        <v>44</v>
      </c>
      <c r="D38" s="9">
        <f t="shared" si="13"/>
        <v>45458.56592000001</v>
      </c>
      <c r="E38" s="10">
        <v>9917.59736</v>
      </c>
      <c r="F38" s="10">
        <v>8885.24214</v>
      </c>
      <c r="G38" s="10">
        <v>8885.24214</v>
      </c>
      <c r="H38" s="10">
        <v>8885.24214</v>
      </c>
      <c r="I38" s="10">
        <v>8885.24214</v>
      </c>
      <c r="J38" s="9">
        <f t="shared" si="10"/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9">
        <f t="shared" si="11"/>
        <v>0</v>
      </c>
      <c r="Q38" s="10">
        <v>0</v>
      </c>
      <c r="R38" s="9">
        <f t="shared" si="14"/>
        <v>45458.56592000001</v>
      </c>
      <c r="S38" s="10">
        <f t="shared" si="12"/>
        <v>9917.59736</v>
      </c>
      <c r="T38" s="10">
        <f t="shared" si="12"/>
        <v>8885.24214</v>
      </c>
      <c r="U38" s="10">
        <f t="shared" si="12"/>
        <v>8885.24214</v>
      </c>
      <c r="V38" s="10">
        <f t="shared" si="12"/>
        <v>8885.24214</v>
      </c>
      <c r="W38" s="10">
        <f t="shared" si="12"/>
        <v>8885.24214</v>
      </c>
    </row>
    <row r="39" spans="1:23" ht="89.25" customHeight="1">
      <c r="A39" s="15" t="s">
        <v>37</v>
      </c>
      <c r="B39" s="7" t="s">
        <v>36</v>
      </c>
      <c r="C39" s="8" t="s">
        <v>43</v>
      </c>
      <c r="D39" s="9">
        <f t="shared" si="13"/>
        <v>1500</v>
      </c>
      <c r="E39" s="10">
        <v>1500</v>
      </c>
      <c r="F39" s="10">
        <v>0</v>
      </c>
      <c r="G39" s="10">
        <v>0</v>
      </c>
      <c r="H39" s="10">
        <v>0</v>
      </c>
      <c r="I39" s="10">
        <v>0</v>
      </c>
      <c r="J39" s="9">
        <f t="shared" si="10"/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9">
        <f t="shared" si="11"/>
        <v>0</v>
      </c>
      <c r="Q39" s="10">
        <v>0</v>
      </c>
      <c r="R39" s="9">
        <f t="shared" si="14"/>
        <v>1500</v>
      </c>
      <c r="S39" s="10">
        <f t="shared" si="12"/>
        <v>1500</v>
      </c>
      <c r="T39" s="10">
        <f t="shared" si="12"/>
        <v>0</v>
      </c>
      <c r="U39" s="10">
        <f t="shared" si="12"/>
        <v>0</v>
      </c>
      <c r="V39" s="10">
        <f t="shared" si="12"/>
        <v>0</v>
      </c>
      <c r="W39" s="10">
        <f t="shared" si="12"/>
        <v>0</v>
      </c>
    </row>
    <row r="40" spans="1:23" ht="89.25" customHeight="1">
      <c r="A40" s="15" t="s">
        <v>58</v>
      </c>
      <c r="B40" s="7" t="s">
        <v>59</v>
      </c>
      <c r="C40" s="8" t="s">
        <v>43</v>
      </c>
      <c r="D40" s="9">
        <f t="shared" si="13"/>
        <v>5376.228</v>
      </c>
      <c r="E40" s="10">
        <v>5376.228</v>
      </c>
      <c r="F40" s="10">
        <v>0</v>
      </c>
      <c r="G40" s="10">
        <v>0</v>
      </c>
      <c r="H40" s="10">
        <v>0</v>
      </c>
      <c r="I40" s="10">
        <v>0</v>
      </c>
      <c r="J40" s="9">
        <f t="shared" si="10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9">
        <f t="shared" si="11"/>
        <v>0</v>
      </c>
      <c r="Q40" s="10">
        <v>0</v>
      </c>
      <c r="R40" s="9">
        <f t="shared" si="14"/>
        <v>5376.228</v>
      </c>
      <c r="S40" s="10">
        <f t="shared" si="12"/>
        <v>5376.228</v>
      </c>
      <c r="T40" s="10">
        <f t="shared" si="12"/>
        <v>0</v>
      </c>
      <c r="U40" s="10">
        <f t="shared" si="12"/>
        <v>0</v>
      </c>
      <c r="V40" s="10">
        <f t="shared" si="12"/>
        <v>0</v>
      </c>
      <c r="W40" s="10">
        <f t="shared" si="12"/>
        <v>0</v>
      </c>
    </row>
    <row r="41" spans="1:23" ht="90" customHeight="1">
      <c r="A41" s="39" t="s">
        <v>5</v>
      </c>
      <c r="B41" s="40"/>
      <c r="C41" s="40"/>
      <c r="D41" s="9">
        <f t="shared" si="13"/>
        <v>413509.25624000013</v>
      </c>
      <c r="E41" s="9">
        <f>E35+E36+E37+E38+E39+E40</f>
        <v>94182.22488000001</v>
      </c>
      <c r="F41" s="9">
        <f>F35+F36+F37+F38+F39+F40</f>
        <v>79829.50784000002</v>
      </c>
      <c r="G41" s="9">
        <f>G35+G36+G37+G38+G39+G40</f>
        <v>79832.50784000002</v>
      </c>
      <c r="H41" s="9">
        <f>H35+H36+H37+H38+H39+H40</f>
        <v>79832.50784000002</v>
      </c>
      <c r="I41" s="9">
        <f>I35+I36+I37+I38+I39+I40</f>
        <v>79832.50784000002</v>
      </c>
      <c r="J41" s="9">
        <f>K41+L41+M41+N41+O41</f>
        <v>13000</v>
      </c>
      <c r="K41" s="9">
        <f>K35+K36+K37+K38+K39</f>
        <v>13000</v>
      </c>
      <c r="L41" s="9">
        <f>L35+L36+L37+L38+L39</f>
        <v>0</v>
      </c>
      <c r="M41" s="9">
        <f>M35+M36+M37+M38+M39</f>
        <v>0</v>
      </c>
      <c r="N41" s="9">
        <f>N35+N36+N37+N38+N39</f>
        <v>0</v>
      </c>
      <c r="O41" s="9">
        <f>O35+O36+O37+O38+O39</f>
        <v>0</v>
      </c>
      <c r="P41" s="9">
        <v>0</v>
      </c>
      <c r="Q41" s="9">
        <v>0</v>
      </c>
      <c r="R41" s="9">
        <f t="shared" si="14"/>
        <v>426509.25624000013</v>
      </c>
      <c r="S41" s="9">
        <f t="shared" si="12"/>
        <v>107182.22488000001</v>
      </c>
      <c r="T41" s="9">
        <f t="shared" si="12"/>
        <v>79829.50784000002</v>
      </c>
      <c r="U41" s="9">
        <f t="shared" si="12"/>
        <v>79832.50784000002</v>
      </c>
      <c r="V41" s="9">
        <f t="shared" si="12"/>
        <v>79832.50784000002</v>
      </c>
      <c r="W41" s="9">
        <f t="shared" si="12"/>
        <v>79832.50784000002</v>
      </c>
    </row>
    <row r="42" spans="1:23" ht="16.5" customHeight="1">
      <c r="A42" s="17"/>
      <c r="B42" s="31"/>
      <c r="C42" s="3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24" customHeight="1">
      <c r="A43" s="47" t="s">
        <v>34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16"/>
      <c r="W43" s="16"/>
    </row>
    <row r="44" spans="1:23" ht="117" customHeight="1">
      <c r="A44" s="6" t="s">
        <v>26</v>
      </c>
      <c r="B44" s="7" t="s">
        <v>27</v>
      </c>
      <c r="C44" s="8" t="s">
        <v>57</v>
      </c>
      <c r="D44" s="9">
        <f>E44+F44+G44+H44+I44</f>
        <v>66292.50985</v>
      </c>
      <c r="E44" s="10">
        <f>15621.61189-690.5612</f>
        <v>14931.05069</v>
      </c>
      <c r="F44" s="10">
        <v>13001.68046</v>
      </c>
      <c r="G44" s="10">
        <v>12786.5929</v>
      </c>
      <c r="H44" s="10">
        <v>12786.5929</v>
      </c>
      <c r="I44" s="10">
        <v>12786.5929</v>
      </c>
      <c r="J44" s="9">
        <f>K44+L44+M44+N44+O44</f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9">
        <f>Q44</f>
        <v>0</v>
      </c>
      <c r="Q44" s="10">
        <v>0</v>
      </c>
      <c r="R44" s="9">
        <f>D44+J44+P44</f>
        <v>66292.50985</v>
      </c>
      <c r="S44" s="10">
        <f aca="true" t="shared" si="15" ref="S44:W45">E44+K44</f>
        <v>14931.05069</v>
      </c>
      <c r="T44" s="10">
        <f t="shared" si="15"/>
        <v>13001.68046</v>
      </c>
      <c r="U44" s="10">
        <f t="shared" si="15"/>
        <v>12786.5929</v>
      </c>
      <c r="V44" s="10">
        <f t="shared" si="15"/>
        <v>12786.5929</v>
      </c>
      <c r="W44" s="10">
        <f t="shared" si="15"/>
        <v>12786.5929</v>
      </c>
    </row>
    <row r="45" spans="1:23" ht="96" customHeight="1">
      <c r="A45" s="39" t="s">
        <v>5</v>
      </c>
      <c r="B45" s="39"/>
      <c r="C45" s="39"/>
      <c r="D45" s="9">
        <f>E45+F45+G45+H45+I45</f>
        <v>66292.50985</v>
      </c>
      <c r="E45" s="9">
        <f>E44</f>
        <v>14931.05069</v>
      </c>
      <c r="F45" s="9">
        <f>F44</f>
        <v>13001.68046</v>
      </c>
      <c r="G45" s="9">
        <f>G44</f>
        <v>12786.5929</v>
      </c>
      <c r="H45" s="9">
        <f>H44</f>
        <v>12786.5929</v>
      </c>
      <c r="I45" s="9">
        <f>I44</f>
        <v>12786.5929</v>
      </c>
      <c r="J45" s="9">
        <f>K45+L45+M45+N45+O45</f>
        <v>0</v>
      </c>
      <c r="K45" s="9">
        <f aca="true" t="shared" si="16" ref="K45:Q45">K44</f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9">
        <f t="shared" si="16"/>
        <v>0</v>
      </c>
      <c r="Q45" s="9">
        <f t="shared" si="16"/>
        <v>0</v>
      </c>
      <c r="R45" s="9">
        <f>D45+J45+P45</f>
        <v>66292.50985</v>
      </c>
      <c r="S45" s="9">
        <f t="shared" si="15"/>
        <v>14931.05069</v>
      </c>
      <c r="T45" s="9">
        <f t="shared" si="15"/>
        <v>13001.68046</v>
      </c>
      <c r="U45" s="9">
        <f t="shared" si="15"/>
        <v>12786.5929</v>
      </c>
      <c r="V45" s="9">
        <f t="shared" si="15"/>
        <v>12786.5929</v>
      </c>
      <c r="W45" s="9">
        <f t="shared" si="15"/>
        <v>12786.5929</v>
      </c>
    </row>
    <row r="46" spans="1:23" ht="18" customHeight="1">
      <c r="A46" s="32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23.25" customHeight="1">
      <c r="A47" s="41" t="s">
        <v>56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ht="135.75" customHeight="1">
      <c r="A48" s="29" t="s">
        <v>55</v>
      </c>
      <c r="B48" s="29" t="s">
        <v>54</v>
      </c>
      <c r="C48" s="29" t="s">
        <v>42</v>
      </c>
      <c r="D48" s="34">
        <f>E48+F48+G48+H48+I48</f>
        <v>629.3884</v>
      </c>
      <c r="E48" s="30">
        <v>176</v>
      </c>
      <c r="F48" s="30">
        <v>173.282</v>
      </c>
      <c r="G48" s="30">
        <v>280.1064</v>
      </c>
      <c r="H48" s="30">
        <v>0</v>
      </c>
      <c r="I48" s="30">
        <v>0</v>
      </c>
      <c r="J48" s="34">
        <f>K48+L48+M48+N48+O48</f>
        <v>14854.71</v>
      </c>
      <c r="K48" s="30">
        <v>3520</v>
      </c>
      <c r="L48" s="30">
        <v>4332.05</v>
      </c>
      <c r="M48" s="30">
        <v>7002.66</v>
      </c>
      <c r="N48" s="30">
        <v>0</v>
      </c>
      <c r="O48" s="30">
        <v>0</v>
      </c>
      <c r="P48" s="34">
        <f>Q48</f>
        <v>0</v>
      </c>
      <c r="Q48" s="30">
        <v>0</v>
      </c>
      <c r="R48" s="34">
        <f>D48+J48+P48</f>
        <v>15484.098399999999</v>
      </c>
      <c r="S48" s="30">
        <f>E48+K48</f>
        <v>3696</v>
      </c>
      <c r="T48" s="30">
        <f>F48+L48</f>
        <v>4505.332</v>
      </c>
      <c r="U48" s="30">
        <f>G48+M48</f>
        <v>7282.7663999999995</v>
      </c>
      <c r="V48" s="30">
        <f>H48+N48</f>
        <v>0</v>
      </c>
      <c r="W48" s="30">
        <f>I48+O48</f>
        <v>0</v>
      </c>
    </row>
    <row r="49" spans="1:23" ht="96" customHeight="1">
      <c r="A49" s="39" t="s">
        <v>5</v>
      </c>
      <c r="B49" s="39"/>
      <c r="C49" s="39"/>
      <c r="D49" s="9">
        <f aca="true" t="shared" si="17" ref="D49:J49">D48</f>
        <v>629.3884</v>
      </c>
      <c r="E49" s="9">
        <f t="shared" si="17"/>
        <v>176</v>
      </c>
      <c r="F49" s="9">
        <f t="shared" si="17"/>
        <v>173.282</v>
      </c>
      <c r="G49" s="9">
        <f t="shared" si="17"/>
        <v>280.1064</v>
      </c>
      <c r="H49" s="9">
        <f t="shared" si="17"/>
        <v>0</v>
      </c>
      <c r="I49" s="9">
        <f t="shared" si="17"/>
        <v>0</v>
      </c>
      <c r="J49" s="9">
        <f t="shared" si="17"/>
        <v>14854.71</v>
      </c>
      <c r="K49" s="9">
        <f aca="true" t="shared" si="18" ref="K49:W49">K48</f>
        <v>3520</v>
      </c>
      <c r="L49" s="9">
        <f t="shared" si="18"/>
        <v>4332.05</v>
      </c>
      <c r="M49" s="9">
        <f t="shared" si="18"/>
        <v>7002.66</v>
      </c>
      <c r="N49" s="9">
        <f t="shared" si="18"/>
        <v>0</v>
      </c>
      <c r="O49" s="9">
        <f t="shared" si="18"/>
        <v>0</v>
      </c>
      <c r="P49" s="9">
        <f t="shared" si="18"/>
        <v>0</v>
      </c>
      <c r="Q49" s="9">
        <f t="shared" si="18"/>
        <v>0</v>
      </c>
      <c r="R49" s="34">
        <f>D49+J49+P49</f>
        <v>15484.098399999999</v>
      </c>
      <c r="S49" s="9">
        <f t="shared" si="18"/>
        <v>3696</v>
      </c>
      <c r="T49" s="9">
        <f t="shared" si="18"/>
        <v>4505.332</v>
      </c>
      <c r="U49" s="9">
        <f t="shared" si="18"/>
        <v>7282.7663999999995</v>
      </c>
      <c r="V49" s="9">
        <f t="shared" si="18"/>
        <v>0</v>
      </c>
      <c r="W49" s="9">
        <f t="shared" si="18"/>
        <v>0</v>
      </c>
    </row>
    <row r="50" spans="1:23" ht="11.25" customHeight="1">
      <c r="A50" s="17"/>
      <c r="B50" s="1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4" ht="102" customHeight="1">
      <c r="A51" s="46" t="s">
        <v>28</v>
      </c>
      <c r="B51" s="46"/>
      <c r="C51" s="46"/>
      <c r="D51" s="9">
        <f>E51+F51+G51+H51+I51</f>
        <v>663207.4714</v>
      </c>
      <c r="E51" s="9">
        <f>E17+E21+E32+E41+E45+E49</f>
        <v>151002.22856000002</v>
      </c>
      <c r="F51" s="9">
        <f>F17+F21+F32+F41+F45+F49</f>
        <v>114595.28620000003</v>
      </c>
      <c r="G51" s="9">
        <f>G17+G21+G32+G41+G45+G49</f>
        <v>118943.63684000002</v>
      </c>
      <c r="H51" s="9">
        <f>H17+H21+H32+H41+H45+H49</f>
        <v>139333.1599</v>
      </c>
      <c r="I51" s="9">
        <f>I17+I21+I32+I41+I45+I49</f>
        <v>139333.1599</v>
      </c>
      <c r="J51" s="9">
        <f>J17+J21+J32+J41+J45+J49</f>
        <v>489648.19</v>
      </c>
      <c r="K51" s="9">
        <f>K17+K21+K32+K41+K45+K49</f>
        <v>219610.537</v>
      </c>
      <c r="L51" s="9">
        <f>L17+L21+L32+L41+L45+L49</f>
        <v>130730.365</v>
      </c>
      <c r="M51" s="9">
        <f>M17+M21+M32+M41+M45+M49</f>
        <v>139307.288</v>
      </c>
      <c r="N51" s="9">
        <f>N17+N21+N32+N41+N45+N49</f>
        <v>0</v>
      </c>
      <c r="O51" s="9">
        <f>O17+O21+O32+O41+O45+O49</f>
        <v>0</v>
      </c>
      <c r="P51" s="9">
        <f>P17+P21+P32+P41+P45+P49</f>
        <v>323.7661</v>
      </c>
      <c r="Q51" s="9">
        <f>Q17+Q21+Q32+Q41+Q45+Q49</f>
        <v>323.7661</v>
      </c>
      <c r="R51" s="9">
        <f>R17+R21+R32+R41+R45+R49</f>
        <v>1153179.4275000002</v>
      </c>
      <c r="S51" s="9">
        <f>S17+S21+S32+S41+S45+S49</f>
        <v>370936.53166</v>
      </c>
      <c r="T51" s="9">
        <f>T17+T21+T32+T41+T45+T49</f>
        <v>245325.65120000002</v>
      </c>
      <c r="U51" s="9">
        <f>U17+U21+U32+U41+U45+U49</f>
        <v>258250.92483999996</v>
      </c>
      <c r="V51" s="9">
        <f>V17+V21+V32+V41+V45+V49</f>
        <v>139333.1599</v>
      </c>
      <c r="W51" s="9">
        <f>W17+W21+W32+W41+W45+W49</f>
        <v>139333.1599</v>
      </c>
      <c r="X51" s="27"/>
    </row>
    <row r="52" ht="15">
      <c r="W52" s="37" t="s">
        <v>53</v>
      </c>
    </row>
    <row r="54" spans="18:19" ht="15" customHeight="1">
      <c r="R54" s="36"/>
      <c r="S54" s="36"/>
    </row>
    <row r="56" spans="5:6" ht="15">
      <c r="E56" s="42"/>
      <c r="F56" s="42"/>
    </row>
  </sheetData>
  <sheetProtection/>
  <mergeCells count="34">
    <mergeCell ref="A5:W5"/>
    <mergeCell ref="S9:W9"/>
    <mergeCell ref="R8:W8"/>
    <mergeCell ref="R4:W4"/>
    <mergeCell ref="P9:P10"/>
    <mergeCell ref="D8:I8"/>
    <mergeCell ref="A19:W19"/>
    <mergeCell ref="K9:O9"/>
    <mergeCell ref="D9:D10"/>
    <mergeCell ref="P8:Q8"/>
    <mergeCell ref="R2:V2"/>
    <mergeCell ref="A32:C32"/>
    <mergeCell ref="R9:R10"/>
    <mergeCell ref="B7:B10"/>
    <mergeCell ref="J9:J10"/>
    <mergeCell ref="J8:O8"/>
    <mergeCell ref="A23:U23"/>
    <mergeCell ref="A7:A10"/>
    <mergeCell ref="A21:C21"/>
    <mergeCell ref="D7:W7"/>
    <mergeCell ref="B12:W12"/>
    <mergeCell ref="A34:W34"/>
    <mergeCell ref="C7:C10"/>
    <mergeCell ref="E9:I9"/>
    <mergeCell ref="A17:C17"/>
    <mergeCell ref="A41:C41"/>
    <mergeCell ref="A47:W47"/>
    <mergeCell ref="A49:C49"/>
    <mergeCell ref="E56:F56"/>
    <mergeCell ref="B35:B38"/>
    <mergeCell ref="A45:C45"/>
    <mergeCell ref="A35:A38"/>
    <mergeCell ref="A51:C51"/>
    <mergeCell ref="A43:U43"/>
  </mergeCells>
  <printOptions/>
  <pageMargins left="0.27" right="0.17" top="0.17" bottom="0.19" header="0.15748031496062992" footer="0.2"/>
  <pageSetup fitToHeight="0" fitToWidth="1" horizontalDpi="180" verticalDpi="18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2022-02-07T12:26:06Z</cp:lastPrinted>
  <dcterms:created xsi:type="dcterms:W3CDTF">2006-09-28T05:33:49Z</dcterms:created>
  <dcterms:modified xsi:type="dcterms:W3CDTF">2023-01-18T09:33:50Z</dcterms:modified>
  <cp:category/>
  <cp:version/>
  <cp:contentType/>
  <cp:contentStatus/>
</cp:coreProperties>
</file>