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05" windowWidth="11355" windowHeight="7785" tabRatio="707"/>
  </bookViews>
  <sheets>
    <sheet name="текущий" sheetId="1" r:id="rId1"/>
  </sheets>
  <definedNames>
    <definedName name="_xlnm._FilterDatabase" localSheetId="0" hidden="1">текущий!$W$1:$W$2548</definedName>
    <definedName name="_xlnm.Print_Area" localSheetId="0">текущий!$A$1:$X$1355</definedName>
  </definedNames>
  <calcPr calcId="124519"/>
</workbook>
</file>

<file path=xl/calcChain.xml><?xml version="1.0" encoding="utf-8"?>
<calcChain xmlns="http://schemas.openxmlformats.org/spreadsheetml/2006/main">
  <c r="Q1350" i="1"/>
  <c r="P1350"/>
  <c r="O1350"/>
  <c r="J730" l="1"/>
  <c r="J634"/>
  <c r="Q1232"/>
  <c r="Q1231"/>
  <c r="Q1225"/>
  <c r="Q1224"/>
  <c r="P1234"/>
  <c r="P1232"/>
  <c r="P1231"/>
  <c r="Q1230"/>
  <c r="P1230"/>
  <c r="P1224"/>
  <c r="J1234"/>
  <c r="J1231"/>
  <c r="P1225"/>
  <c r="J1291"/>
  <c r="Q1234"/>
  <c r="J29" l="1"/>
  <c r="J50"/>
  <c r="J51"/>
  <c r="J63"/>
  <c r="J64"/>
  <c r="J82"/>
  <c r="J96"/>
  <c r="J102"/>
  <c r="J106"/>
  <c r="J107"/>
  <c r="J171"/>
  <c r="J258"/>
  <c r="J316"/>
  <c r="J318"/>
  <c r="J319"/>
  <c r="J320"/>
  <c r="J321"/>
  <c r="J325"/>
  <c r="J329"/>
  <c r="J332"/>
  <c r="J362"/>
  <c r="J366"/>
  <c r="J397"/>
  <c r="J503"/>
  <c r="J504"/>
  <c r="J579"/>
  <c r="J613"/>
  <c r="J623"/>
  <c r="J624"/>
  <c r="J633"/>
  <c r="J635"/>
  <c r="J637"/>
  <c r="J638"/>
  <c r="J639"/>
  <c r="J646"/>
  <c r="J663"/>
  <c r="J724"/>
  <c r="J732"/>
  <c r="J839"/>
  <c r="J840"/>
  <c r="J919"/>
  <c r="J924"/>
  <c r="J985"/>
  <c r="J986"/>
  <c r="J987"/>
  <c r="J988"/>
  <c r="J989"/>
  <c r="J990"/>
  <c r="J991"/>
  <c r="J992"/>
  <c r="J996"/>
  <c r="J998"/>
  <c r="J1002"/>
  <c r="J1014"/>
  <c r="J1017"/>
  <c r="J1030"/>
  <c r="J1032"/>
  <c r="J1035"/>
  <c r="J1037"/>
  <c r="J1070"/>
  <c r="J1084"/>
  <c r="J1145"/>
  <c r="J1146"/>
  <c r="J1147"/>
  <c r="J1148"/>
  <c r="J1151"/>
  <c r="J1191"/>
  <c r="J1192"/>
  <c r="J1195"/>
  <c r="J1199"/>
  <c r="J1200"/>
  <c r="J1208"/>
  <c r="J1249"/>
  <c r="J1250"/>
  <c r="J1272"/>
  <c r="J1283"/>
  <c r="J1303"/>
  <c r="J1319"/>
  <c r="J1328"/>
</calcChain>
</file>

<file path=xl/sharedStrings.xml><?xml version="1.0" encoding="utf-8"?>
<sst xmlns="http://schemas.openxmlformats.org/spreadsheetml/2006/main" count="11755" uniqueCount="6162">
  <si>
    <t>ордер 6394 от 11.01.1990</t>
  </si>
  <si>
    <t>Яровая Нина Федоровна</t>
  </si>
  <si>
    <t>ордер 6427 от 15.05.1990</t>
  </si>
  <si>
    <t>ордер 6165 от 11.09.1989</t>
  </si>
  <si>
    <t>Кочергин Евгений Геннадьевич</t>
  </si>
  <si>
    <t>ордер 6201 от 19.09.1989</t>
  </si>
  <si>
    <t>Шокин Виктор Федорович</t>
  </si>
  <si>
    <t>Ордер от 14.11.1989 №6221</t>
  </si>
  <si>
    <t>Бутяева Галина Михайловна</t>
  </si>
  <si>
    <t>ордер 5805 от 24.08.1989</t>
  </si>
  <si>
    <t>Дубовик Тамара Викентьевна</t>
  </si>
  <si>
    <t>ордер5720 от 20.06.1989</t>
  </si>
  <si>
    <t>Жаркова Лариса Викторовна</t>
  </si>
  <si>
    <t>ордер 5614 от 10.08.1989</t>
  </si>
  <si>
    <t>Кусакин Аркадий Юрьевич</t>
  </si>
  <si>
    <t xml:space="preserve">ордер 332 от 19.09.1989
</t>
  </si>
  <si>
    <t xml:space="preserve">Договор социального найма жилого помещения  №04/25-2007/54-СН от 12.11.2007 (постановление Главы города от 01.11.2007 №3104) </t>
  </si>
  <si>
    <t>Калмыкова Лидия Сергеевна;
ПАРШУКОВА ГАЛИНА ИВАНОВНА</t>
  </si>
  <si>
    <t>19.11.2007
19.11.2007</t>
  </si>
  <si>
    <t>44,24
14,39</t>
  </si>
  <si>
    <r>
      <t xml:space="preserve">Договор социального найма жилого помещения №04/25-2007/52-СН/56 от 19.11.2007 (постановление Главы города от 01.11.2007 №3104)
</t>
    </r>
    <r>
      <rPr>
        <i/>
        <sz val="10"/>
        <rFont val="Times New Roman"/>
        <family val="1"/>
        <charset val="204"/>
      </rPr>
      <t>Договор социального найма жилого помещения №04/25-2007/53-СН/57 от 19.11.2007 (постановление Главы города от 01.11.2007 №3104)</t>
    </r>
  </si>
  <si>
    <t>Договор социального найма жилого помещения №04/25-2007/66-СН от 24.12.2007 (постановление Главы города от 18.12.2007 №3659)</t>
  </si>
  <si>
    <t>Договор социального найма жилого помещения №04/25-2007/67-СН от 24.12.2007 (постановление Главы Администрации от 18.12.2007 №3659)</t>
  </si>
  <si>
    <t>Договор социального найма жилого помещения №04/25-2012/56-СН (решение ДГС от 05.09.2012 по делу №2-1896/2012)</t>
  </si>
  <si>
    <t>Пастбин Владимир Алексеевич</t>
  </si>
  <si>
    <t>Договор социального найма жилого помещения №04/25-2006/57-СН от 10.11.2006 (постановление от 10.10.2006 №2985)</t>
  </si>
  <si>
    <t>Трофимова Надежда Ивановна</t>
  </si>
  <si>
    <t xml:space="preserve">Договор социального найма жилого помещения №04/25-2010/25-СН от 20.10.2010 (постановление Администрации города от 08.10.2010 №3477)
</t>
  </si>
  <si>
    <t xml:space="preserve">Договор социального найма жилого помещения  №04/25-2009/12-СН от 01.04.2009 (постановление Главы города от 31.10.2008 №3544)
</t>
  </si>
  <si>
    <t>договор социального найма жилого помещения №04/25-2007/04-СН от 12.02.2007 (постановление от 01.02.2007 №263)</t>
  </si>
  <si>
    <t>Договор социального найма жилого помещения №04/25-2007/15-СН от 10.04.2007 (постановление от 30.03.2007 №868)</t>
  </si>
  <si>
    <t>Столыпин Александр Алексеевич</t>
  </si>
  <si>
    <t>Договор социального найма жилого помещения №04/25-2006/46-СН от 04.10.2006 (постановление от 12.09.2006 №2653)</t>
  </si>
  <si>
    <t>Ефанов Игорь Евгеньевич</t>
  </si>
  <si>
    <t>Ордер 2163 от 19.07.2001</t>
  </si>
  <si>
    <t>договор найма 289 от 28.01.2004</t>
  </si>
  <si>
    <t>ХОДУНЬКО ЕВГЕНИЙ АЛЕКСАНДРОВИЧ</t>
  </si>
  <si>
    <t>ордер 20244 от 05.01.1987</t>
  </si>
  <si>
    <t>СИНИЦИН ВЛАДИМИР АЛЕКСАНДРОВИЧ</t>
  </si>
  <si>
    <t xml:space="preserve">Ордер 423 от 20.10.1967 </t>
  </si>
  <si>
    <t>Договор социального найма жилого помещения №04/25-2009/25-сн от 01.04.2009 (постановление Администрации города от 31.10.2008 №3544)</t>
  </si>
  <si>
    <t>Мымрина Татьяна Леонидовна</t>
  </si>
  <si>
    <t>Сергеева Наталья Борисовна</t>
  </si>
  <si>
    <t>Договор социального найма жилого помещения №04/25-2009/31-СН от 14.04.2009 (постановление Администрации города от 30.03.2009 №853) квартира 2</t>
  </si>
  <si>
    <t>Договор социального найма жилого помещения №04/25-2009/10-СН от 01.04.2009 (постановление Администрации города от 31.10.2008 №3544)</t>
  </si>
  <si>
    <r>
      <t>Договор социального найма жилого помещения №04/25-2010/4-СН от 09.03.2010 (постановление Администрации города от 01.03.2010 №568)</t>
    </r>
    <r>
      <rPr>
        <sz val="10"/>
        <rFont val="Times New Roman"/>
        <family val="1"/>
        <charset val="204"/>
      </rPr>
      <t xml:space="preserve">
Договор 500 от 31.07.2000                         договор 732 от 16.04.2002</t>
    </r>
  </si>
  <si>
    <t>Долгова Валентина Ивановна
САМОЙЛОВА ОЛЬГА НИКОЛАЕВНА 
ФОМИЧЕВА НАТАЛЬЯ ЮРЬЕВНА</t>
  </si>
  <si>
    <t xml:space="preserve">Постановление Администрации города от 27.02.2008 №462. Постановление Администрации города от 15.09.2010 №3103. Свидетельство о государственной регистрации права №73-73-02/153/2010-180 от 28.09.2010, Собственность 73-73-02/153/2010-180 </t>
  </si>
  <si>
    <t>73:23:014114:107</t>
  </si>
  <si>
    <t>73:40:51:020 012 1046</t>
  </si>
  <si>
    <t>38б</t>
  </si>
  <si>
    <t>51б</t>
  </si>
  <si>
    <t>ордер 5362 от 31.03.1989</t>
  </si>
  <si>
    <t>Закирова Рема Хузневна</t>
  </si>
  <si>
    <t>Первухина Ольга Николаевна</t>
  </si>
  <si>
    <t>ордер 5322 от 27.04.1989</t>
  </si>
  <si>
    <t>Минибаев Ринат Молозянович</t>
  </si>
  <si>
    <t>ордер 4870 от 14.02.1989</t>
  </si>
  <si>
    <t>73:23:010904:982</t>
  </si>
  <si>
    <t>73:23:010904:1202</t>
  </si>
  <si>
    <t>*Вносится на основании технической документации, либо на основании независимой оценки. Техническая документация в Комитете отсутствует.</t>
  </si>
  <si>
    <t>Балансовая стоимость, руб*</t>
  </si>
  <si>
    <t>Остаточная стоимость, руб*</t>
  </si>
  <si>
    <t>94Б</t>
  </si>
  <si>
    <t>73:40:50:3038</t>
  </si>
  <si>
    <t>Постановление Главы города от 18.05.2005 № 1097</t>
  </si>
  <si>
    <t>73:40:50:3179</t>
  </si>
  <si>
    <t>73:40:50:3178</t>
  </si>
  <si>
    <t>73:40:50:3212</t>
  </si>
  <si>
    <t>73:40:50:3214</t>
  </si>
  <si>
    <t>73:40:50:000 010 495</t>
  </si>
  <si>
    <t>73:40:50:078 012 449</t>
  </si>
  <si>
    <t>73:40:50:078 012 451</t>
  </si>
  <si>
    <t>277/1000 долей жилого помещения общей площадью 468 кв.м.</t>
  </si>
  <si>
    <t>Постановление Администрации города от 07.04.2010 №1049, от 22.03.2012 № 973, от 12.12.2013 № 3987</t>
  </si>
  <si>
    <t>Фомина Надежда Николаевна</t>
  </si>
  <si>
    <t>Договор социального найма жилого помещения №247 от 11.03.2015 (постановление Администрации города от 11.03.2015 №741)</t>
  </si>
  <si>
    <t>Алюсова Анастасия Петровна</t>
  </si>
  <si>
    <r>
      <t xml:space="preserve">Сафонова Румия Эдуардовна
</t>
    </r>
    <r>
      <rPr>
        <i/>
        <sz val="10"/>
        <rFont val="Times New Roman"/>
        <family val="1"/>
        <charset val="204"/>
      </rPr>
      <t>Сафонова Румия Эдуардовна</t>
    </r>
  </si>
  <si>
    <r>
      <t>25,3</t>
    </r>
    <r>
      <rPr>
        <sz val="10"/>
        <rFont val="Times New Roman"/>
        <family val="1"/>
        <charset val="204"/>
      </rPr>
      <t xml:space="preserve">
38,69;
</t>
    </r>
  </si>
  <si>
    <t>Договор социального найма жилого помещения №154 от 19.10.2014 (постановление Администрации города от 16.10.2014 №3231)</t>
  </si>
  <si>
    <t>Договор социального найма жилого помещения №302 от 07.10.2015 (постановление Администрации города от 07.10.2015 №3354)</t>
  </si>
  <si>
    <t>Ордер 5558 от 29.03.1979</t>
  </si>
  <si>
    <t>ЧЕРНУШКО АНДРЕЙ ПАВЛОВИЧ</t>
  </si>
  <si>
    <t>Ордер 12043 от 27.08.1982</t>
  </si>
  <si>
    <t>ЖУКОВА СОФИЯ АБДУЛЛОВНА</t>
  </si>
  <si>
    <t>Ордер 12853 от 02.09.1997</t>
  </si>
  <si>
    <t>Постановление Администрации города от 06.05.2002 №602, Распоряжение Главы города от 30.12.2004 № 345-р, Долевая собственность 153/1000 №73-73-02/010/2007-153 24.05.2007, Постановление Администрации города от 17.01.2017 №064</t>
  </si>
  <si>
    <t>Постановление Администрации города от 06.05.2002 №602, Распоряжение Главы города от 30.12.2004 № 345-р, Долевая собственность 198/1000 №73-73-02/080/2007-206 04.09.2007, Постановление Администрации города от 17.01.2017 №064</t>
  </si>
  <si>
    <t>73:40:50:000 021 083</t>
  </si>
  <si>
    <t>73:40:50:456 895 457</t>
  </si>
  <si>
    <t>73:40:50:000 017 592</t>
  </si>
  <si>
    <t>73:40:50:000 017 593</t>
  </si>
  <si>
    <t>73:40:50:000 012 425</t>
  </si>
  <si>
    <t>Постановление Главы города от 18.05.2005 № 1097, от 15.11.2017 №2155</t>
  </si>
  <si>
    <t>Демина Любовь Константиновна</t>
  </si>
  <si>
    <t>Договор социального найма жилого помещения №382от 30.05.2016 (постановление Администрации города от 30.05.2016 №1112)</t>
  </si>
  <si>
    <t>Албаева Татьяна Юрьевна</t>
  </si>
  <si>
    <t>73:40:50:000 017 725</t>
  </si>
  <si>
    <t>73:40:60:041 013 2339</t>
  </si>
  <si>
    <t>73:40:50:000 051 610</t>
  </si>
  <si>
    <t>73:40:51:020 012 984</t>
  </si>
  <si>
    <t>73:40:51:020 012 987</t>
  </si>
  <si>
    <t>73:40:51:020 012 988</t>
  </si>
  <si>
    <t>73:40:60:041 013 1162</t>
  </si>
  <si>
    <t>73:40:50:823</t>
  </si>
  <si>
    <t>73:40:50:5</t>
  </si>
  <si>
    <t xml:space="preserve">пос.Лесхоза </t>
  </si>
  <si>
    <t>73:40:60:041 013 1477</t>
  </si>
  <si>
    <t>73:23:010610:295</t>
  </si>
  <si>
    <t>73:23:010610:262</t>
  </si>
  <si>
    <t>494/1000 доли от общей площади 68,5 кв.м</t>
  </si>
  <si>
    <t>300/1000 доли от общей площади от 69 кв.м</t>
  </si>
  <si>
    <t>Договор социального найма жилого помещения №04/25-2011/11СН от 20.04.2011 (постановление Администрации города от 18.08.2008 №2587)</t>
  </si>
  <si>
    <t>Алмакаева Флюра Рашитовна</t>
  </si>
  <si>
    <t>Договор социального найма жилого помещения №04/25-2011/9-СН от 12.04.2011 (постановление Администрации города от 04.04.2011 №1228)</t>
  </si>
  <si>
    <t>Суворикова Светлана Георгиевна</t>
  </si>
  <si>
    <t>Договор  социального найма жилого помещения №04/25-2008/04-СН от 03.03.2008 (постановление Администрации города от 29.06.2007 №1882, от 26.02.2008 №448)</t>
  </si>
  <si>
    <t>Иващенко Наталья Сергеевна</t>
  </si>
  <si>
    <t>73:40:60:041 013 1797</t>
  </si>
  <si>
    <t>Примечание</t>
  </si>
  <si>
    <t>КИЯМУТДИНОВА ГУЗЕЛЬ РАВИЛЬЕВНА</t>
  </si>
  <si>
    <t>договор найма 2653 от 12.09.2006</t>
  </si>
  <si>
    <t>договор найма 08-15/113 от 27.02.2007</t>
  </si>
  <si>
    <t>ЕГИАЗАРЯН КАРНО РУБЕНОВИЧ</t>
  </si>
  <si>
    <t>6/3,5,7,9,19,21,23,25,27</t>
  </si>
  <si>
    <t>73:40:50:000 015 889</t>
  </si>
  <si>
    <t>73:40:51:020 012 1002</t>
  </si>
  <si>
    <t>59/100 долей жилого дома общей площадью 67,23 кв.м.</t>
  </si>
  <si>
    <t>73:40:50:5767</t>
  </si>
  <si>
    <t>73:40:51:020 012 877</t>
  </si>
  <si>
    <t>73:40:50:000 011 702</t>
  </si>
  <si>
    <t>73:23:010101:963</t>
  </si>
  <si>
    <t>73:40:50:000 021 126</t>
  </si>
  <si>
    <t>73:40:50:000 021 032</t>
  </si>
  <si>
    <t>73:40:50:000 021 041</t>
  </si>
  <si>
    <t>73:40:50:000 021 042</t>
  </si>
  <si>
    <t>73:40:50:000 021 039</t>
  </si>
  <si>
    <t>Постановление Администрации города от 30.11.2007 №3475</t>
  </si>
  <si>
    <t>Автостроителей</t>
  </si>
  <si>
    <t>Базарная</t>
  </si>
  <si>
    <t>Постановление Администрации города от 18.05.2012 № 1703, Собственность 73-73-02/117/2013-455 27.09.2013, Постановление Администрации города от 28.11.2016 №2357</t>
  </si>
  <si>
    <t>Договор коммерческого найма жилого помещения №113 от 04.07.2014 (постановление Администрации города от 02.07.2014 №2001);</t>
  </si>
  <si>
    <t>Карасева Елена Владимировна</t>
  </si>
  <si>
    <t>73:40:50:456 895 446</t>
  </si>
  <si>
    <t>73:40:50:0478 016 1110</t>
  </si>
  <si>
    <t>73:40:50:204 078 310</t>
  </si>
  <si>
    <t>Ордер №9057 от 16.10.1990</t>
  </si>
  <si>
    <t>Ордер № 3183 от 25.06.1985</t>
  </si>
  <si>
    <t>Ордер 179670 от 30.12.1985</t>
  </si>
  <si>
    <t>Договор найма жилого помещения  №10916 от 16.10.1991</t>
  </si>
  <si>
    <t>Ордер 8973 от 26.12.1991</t>
  </si>
  <si>
    <t>73:40:60:041 013 1177</t>
  </si>
  <si>
    <t>73:40:60:041 013 1030</t>
  </si>
  <si>
    <t>73:40:50:000 016 966</t>
  </si>
  <si>
    <t>73:40:50:000 014 690</t>
  </si>
  <si>
    <t>73:40:50:000 014 699</t>
  </si>
  <si>
    <t>Чайковского</t>
  </si>
  <si>
    <t>73:40:50:140 641 236</t>
  </si>
  <si>
    <t>73:40:50:140 641 244</t>
  </si>
  <si>
    <t>73:23:012609:377</t>
  </si>
  <si>
    <t>73:23:010905:93</t>
  </si>
  <si>
    <t>73:40:50:000 012 074</t>
  </si>
  <si>
    <t>73:40:50:000 017 821</t>
  </si>
  <si>
    <t>73:40:50:000 017 822</t>
  </si>
  <si>
    <t>404/1000 долей жилого дома общей площадью 162,8 кв.м.</t>
  </si>
  <si>
    <t>73:40:60:041 013 2397</t>
  </si>
  <si>
    <t>73:23:012917:933</t>
  </si>
  <si>
    <t>73:23:012917:990</t>
  </si>
  <si>
    <t>73:23:012917:1125</t>
  </si>
  <si>
    <t>73:23:013135:377</t>
  </si>
  <si>
    <t>73:23:013135:390</t>
  </si>
  <si>
    <t>Постановление Главы Администрации города от 03.12.2008 №4009</t>
  </si>
  <si>
    <t>Донская</t>
  </si>
  <si>
    <t>73:40:51:020 012 935</t>
  </si>
  <si>
    <t>73:23:013230:361</t>
  </si>
  <si>
    <t>73:40:50:000 017 954</t>
  </si>
  <si>
    <t>73:40:50:000 017 956</t>
  </si>
  <si>
    <t>Полевая</t>
  </si>
  <si>
    <t>Пугачева</t>
  </si>
  <si>
    <t>50 лет Октября</t>
  </si>
  <si>
    <t>73:40:50:000 012 254</t>
  </si>
  <si>
    <t>73:40:50:000 051 778</t>
  </si>
  <si>
    <t>73:40:50:000 020 316</t>
  </si>
  <si>
    <t>12/3,6,9,12,21,22,23,24,26</t>
  </si>
  <si>
    <t>151/1000 доля от общей площади 179,10 кв.м.</t>
  </si>
  <si>
    <t>73:40:50:000 859 126</t>
  </si>
  <si>
    <t>73:23:010507:970</t>
  </si>
  <si>
    <t>73:23:010802:153</t>
  </si>
  <si>
    <t>73:40:60:041 013 1312</t>
  </si>
  <si>
    <t>90/1000 от общей площади 273,2 кв.м.</t>
  </si>
  <si>
    <t>Постановление Администрации города от 27.02.2008 №462, от 26.02.2013 № 614</t>
  </si>
  <si>
    <t>Матвеева</t>
  </si>
  <si>
    <t>Постановление Администрации города от 21.11.2007 №3333</t>
  </si>
  <si>
    <t>Вокзальная</t>
  </si>
  <si>
    <t>73:40:50:000 018 764</t>
  </si>
  <si>
    <t>9/3,4,5,6,16,17,18,19,20</t>
  </si>
  <si>
    <t>92/1000 доли от общей площади 180,41 кв.м.</t>
  </si>
  <si>
    <t>73:40:50:000 020 313</t>
  </si>
  <si>
    <t>Чехова</t>
  </si>
  <si>
    <t xml:space="preserve">III Интернационала </t>
  </si>
  <si>
    <t>Постановление Главы Администрации города от 23.12.2008 №4257</t>
  </si>
  <si>
    <t>Постановление Администрации города от 30.11.2007 №3475, от 02.02.2012 №343, от 29.03.2013 № 1060, от 11.04.2014 № 1040, от 26.09.2014 № 2963</t>
  </si>
  <si>
    <t>73:40:50:000 014 390</t>
  </si>
  <si>
    <t>73:40:50:000 014 376</t>
  </si>
  <si>
    <t>Постановление Администрации города от 03.12.2008 №4010</t>
  </si>
  <si>
    <t>Гвардейская</t>
  </si>
  <si>
    <t>Договор социального найма жилого помещения №04/25-2010/17-СН от 24.08.2010 (постановление Администрации города от 21.09.2009 №2735)</t>
  </si>
  <si>
    <t>Фролов Николай Викторович</t>
  </si>
  <si>
    <t>Договор социального найма жилого помещения №04/25-2010/15-сн от 13.08.2010 (постановление Администрации города от 07.06.2010 №1784)</t>
  </si>
  <si>
    <t>73:40:50:000 014 867</t>
  </si>
  <si>
    <t>73:40:50:000 011 658</t>
  </si>
  <si>
    <t>Договор найма №27/01 от 21.06.2016</t>
  </si>
  <si>
    <t>Куликов Павел Сергеевич</t>
  </si>
  <si>
    <t>30/20</t>
  </si>
  <si>
    <t>66/7, 8</t>
  </si>
  <si>
    <t>Постановление Администрации города от 06.05.2002 №602, Распоряжение Главы города от 30.12.2004 № 345-р, Долевая собственность 323/1000 №73-01/01-119/2004-40, Постановление Администрации города от 20.12.2016 №2545</t>
  </si>
  <si>
    <t>73:23:010103:694</t>
  </si>
  <si>
    <t>73:23:010103:588</t>
  </si>
  <si>
    <t>73:23:010103:732</t>
  </si>
  <si>
    <t>73:23:010103:814</t>
  </si>
  <si>
    <t>73:23:010103:1160</t>
  </si>
  <si>
    <t>73:23:010103:1144</t>
  </si>
  <si>
    <t>73:23:010103:1118</t>
  </si>
  <si>
    <t>73:23:010103:1264</t>
  </si>
  <si>
    <t>73:23:010212:1692</t>
  </si>
  <si>
    <t>73:40:50:000 016 898</t>
  </si>
  <si>
    <t>Договор социального найма жилого помещения №239 от 19.02.2015 (постановление Администрации города от 19.02.2015  №529)</t>
  </si>
  <si>
    <t>73:40:50:000 013 145</t>
  </si>
  <si>
    <t>Постановление Администрации города от 03.09.2008 №2850, от 18.02.2015 № 505</t>
  </si>
  <si>
    <t>Ветлаборатория</t>
  </si>
  <si>
    <t>II Пятилетка</t>
  </si>
  <si>
    <t>73:40:60:041 013 2565</t>
  </si>
  <si>
    <t>73:40:50:000 017 392</t>
  </si>
  <si>
    <t>73:40:50:000 019 368</t>
  </si>
  <si>
    <t>73:40:50:000 019 369</t>
  </si>
  <si>
    <t>73:40:50:000 019 096</t>
  </si>
  <si>
    <t>73:40:50:000 018 036</t>
  </si>
  <si>
    <t>Постановление Администрации города от 16.02.2011 №509</t>
  </si>
  <si>
    <t>Муниципальный контракт от 04.10.2016 №Ф.2016.285243, Собственность № 73:23:012917:1126-73/002/2017-2  от 11.01.2017, Постановление Администрации города от 10.03.2017 №371</t>
  </si>
  <si>
    <t>298/1000 доли от общей площади от 66,24 кв.м</t>
  </si>
  <si>
    <t>73:40:50:456 895 547</t>
  </si>
  <si>
    <t>73:40:50:000 012 278</t>
  </si>
  <si>
    <t>73:40:50:000 019 609</t>
  </si>
  <si>
    <t>Ордер 9222 от 19.03.1992</t>
  </si>
  <si>
    <t>ПЕТРЕНКО НАТАЛЬЯ ВАЛЕНТИНОВНА</t>
  </si>
  <si>
    <t>ПРЯНИШНИКОВ АНАТОЛИЙ ЛЕОНИДОВИЧ</t>
  </si>
  <si>
    <t>Ордер 14429 от 11.11.1993</t>
  </si>
  <si>
    <t>ГУЩИНА АНТОНИНА АЛЕКСАНДРОВНА</t>
  </si>
  <si>
    <t>73:40:60:041 013 1353</t>
  </si>
  <si>
    <t>12а</t>
  </si>
  <si>
    <t>73:23:010902:740</t>
  </si>
  <si>
    <t>73:23:010902:749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</si>
  <si>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</t>
  </si>
  <si>
    <t>Постановление Главы  города от 16.09.2008 №2992, от 03.02.2014 № 274</t>
  </si>
  <si>
    <t>73:40:50:000 020 312</t>
  </si>
  <si>
    <t>73:23:010902:1873</t>
  </si>
  <si>
    <t>73:23:010902:1894</t>
  </si>
  <si>
    <t>73:23:010902:1901</t>
  </si>
  <si>
    <t>73:23:010902:1934</t>
  </si>
  <si>
    <t>Постановление Администрации города от 06.05.2002 №602, Распоряжение Главы города от 30.12.2004 № 345-р, Долевая собственность 62/1000 №73-73/002-73/002/111/2015-465/2 18.09.2015, Постановление Администрации города от 17.01.2017 №064</t>
  </si>
  <si>
    <t>73:40:50:000 018 294</t>
  </si>
  <si>
    <t>Дата</t>
  </si>
  <si>
    <t>73:40:60:041 013 1665</t>
  </si>
  <si>
    <t>73:23:010609:248</t>
  </si>
  <si>
    <t>73:40:60:041 013 1993</t>
  </si>
  <si>
    <t>бессрочно</t>
  </si>
  <si>
    <t>73:40:50:000 051 409</t>
  </si>
  <si>
    <t>73:40:50:000 051 338</t>
  </si>
  <si>
    <t>1/4 доли от общей площади 45,25 кв.м.</t>
  </si>
  <si>
    <t>73:40:50:000 014 399</t>
  </si>
  <si>
    <t>73:40:51:020 012 920</t>
  </si>
  <si>
    <t>73:40:60:041 013 1175</t>
  </si>
  <si>
    <t>73:40:50:000 021 031</t>
  </si>
  <si>
    <t>73:23:011417:64</t>
  </si>
  <si>
    <t>Договор социального найма жилого помещения №455 от 27.05.2017 (постановление Администрации города от 24.03.2017 №469)</t>
  </si>
  <si>
    <t>Чиркова Нина Викторовна</t>
  </si>
  <si>
    <t>73:40:50:456 895 560</t>
  </si>
  <si>
    <t>333/1000 долей жилого дома общей площадью 210,15 кв.м.</t>
  </si>
  <si>
    <t>73:40:50:2192</t>
  </si>
  <si>
    <t>73:40:60:041 013 1749</t>
  </si>
  <si>
    <t>346/1000 долей жилого помещения общей площадью 77,2</t>
  </si>
  <si>
    <t>538/1000 долей от общей площади 64,70 кв.м.</t>
  </si>
  <si>
    <t>Постановление Администрации города от 17.10.2013 № 3315, от 26.09.2014 № 2963, Собственность №73-73-02/201/2013-344 от 30.10.2013</t>
  </si>
  <si>
    <t>73:40:50:000 006 023</t>
  </si>
  <si>
    <t>73:23:010702:1077</t>
  </si>
  <si>
    <t>73:23:013134:394</t>
  </si>
  <si>
    <t>73:40:50:000 022 337</t>
  </si>
  <si>
    <t>73:40:50:000 022 340</t>
  </si>
  <si>
    <t>Постановление Главы Администрации города от  06.02.2009 №183, от 03.02.2014 № 274</t>
  </si>
  <si>
    <t>73:23:013013:3008</t>
  </si>
  <si>
    <t>73:23:013013:4401</t>
  </si>
  <si>
    <t>73:23:013013:4427</t>
  </si>
  <si>
    <t>73:23:013013:4382</t>
  </si>
  <si>
    <t>73:40:50:140 641 278</t>
  </si>
  <si>
    <t>73:40:50:000 017 973</t>
  </si>
  <si>
    <t>Договор социального найма жилого помещения №35 от 18.11.2013 (постановление Администрации города от 11.11.2013 №3528)</t>
  </si>
  <si>
    <t>Тимиркина Надежда Семеновна</t>
  </si>
  <si>
    <t>73:40:50:204 078 320</t>
  </si>
  <si>
    <t>73:40:50:140 641 237</t>
  </si>
  <si>
    <t>73:23:014009:58</t>
  </si>
  <si>
    <t>73:40:50:000 011 047</t>
  </si>
  <si>
    <t>73:40:60:041 013 1781</t>
  </si>
  <si>
    <t>73:40:50:000 010 745</t>
  </si>
  <si>
    <t>73:40:50:140 641 226</t>
  </si>
  <si>
    <t>73:40:60:041 013 1075</t>
  </si>
  <si>
    <t xml:space="preserve">Постановление Администрации города от 07.04.2010 №1048, от 22.03.2012 № 973, от 17.09.2013 № 2960, от 31.03.2015 №973, Долевая собственность 278/1000 №73-73-02/086/2006-205 </t>
  </si>
  <si>
    <t>73:23:011605:616</t>
  </si>
  <si>
    <t>Рыжкова Людмила Михайловна</t>
  </si>
  <si>
    <t>Договор социального найма жилого помещения №04/25-2012/10-СН от 30.05.2012 (постановление Администрации города от 30.05.2012 №1909)</t>
  </si>
  <si>
    <t>Аверьянова Ольга Николаевна</t>
  </si>
  <si>
    <t>не указана</t>
  </si>
  <si>
    <t>Договор социального найма жилого помещения №04/25-2011/11-СН от 30.05.2012 (постановление Администрации города от 30.05.2012 №1909)</t>
  </si>
  <si>
    <t>Рыженкин Александр Петрович</t>
  </si>
  <si>
    <t>73:23:010802:1065</t>
  </si>
  <si>
    <t>73:23:010802:1047</t>
  </si>
  <si>
    <t>73:23:011005:238</t>
  </si>
  <si>
    <t>73:23:013109:150</t>
  </si>
  <si>
    <t>73:23:013109:142</t>
  </si>
  <si>
    <t>73:23:013109:198</t>
  </si>
  <si>
    <t>73:23:013109:257</t>
  </si>
  <si>
    <t>Постановление Главы города от 23.10.2008 №3478</t>
  </si>
  <si>
    <t>13а</t>
  </si>
  <si>
    <t>14б</t>
  </si>
  <si>
    <t>27а</t>
  </si>
  <si>
    <t>29а</t>
  </si>
  <si>
    <t>31а</t>
  </si>
  <si>
    <t>Постановление Главы  города от 16.09.2008 №2992, от 03.02.2014 № 274, Собственность, № 73:23:012908:946-73/002/2017-1 от 02.08.2017</t>
  </si>
  <si>
    <t>73:23:012908:946</t>
  </si>
  <si>
    <t>73:40:60:041 013 2089</t>
  </si>
  <si>
    <t>31</t>
  </si>
  <si>
    <t>53</t>
  </si>
  <si>
    <t>65</t>
  </si>
  <si>
    <t>73:40:50:000 013 215</t>
  </si>
  <si>
    <t>291а</t>
  </si>
  <si>
    <t>293а</t>
  </si>
  <si>
    <t>73:40:50:000 051 587</t>
  </si>
  <si>
    <t>Постановление Главы города от 18.05.2005 № 1097,Долевая собственность 403/1000 №73-73-02/111/2006-151, Постановление Администрации города от 26.12.2016 №2549</t>
  </si>
  <si>
    <t xml:space="preserve">Постановление Главы города от 18.05.2005 № 1097,Долевая собственность 401/1000 №73-73-02/055/2006-434, Постановление Администрации города от 26.12.2016 №2549 </t>
  </si>
  <si>
    <t>73:40:60:041 013 1494</t>
  </si>
  <si>
    <t>73:40:50:3340</t>
  </si>
  <si>
    <t>Постановление Администрации города от 10.07.2008 №2060</t>
  </si>
  <si>
    <t>Поповская Зоя Филипповна</t>
  </si>
  <si>
    <t>79/1000 долей жилого помещения общей площадью 665,0 кв.м.</t>
  </si>
  <si>
    <t>73:23:013221:76</t>
  </si>
  <si>
    <t>73:23:013221:79</t>
  </si>
  <si>
    <t>73:23:013221:78</t>
  </si>
  <si>
    <t>73:23:013222:70</t>
  </si>
  <si>
    <t>73:23:013222:68</t>
  </si>
  <si>
    <t>73:40:50:000 011 290</t>
  </si>
  <si>
    <t>73:40:60:041 013 1467</t>
  </si>
  <si>
    <t>73:40:50:000 019 605</t>
  </si>
  <si>
    <t>73:40:50:000 051 350</t>
  </si>
  <si>
    <t>73:23:010609:570</t>
  </si>
  <si>
    <t>73:23:010609:574</t>
  </si>
  <si>
    <t>73:23:010609:578</t>
  </si>
  <si>
    <t>73:23:010509:1857</t>
  </si>
  <si>
    <t>73:23:010609:606</t>
  </si>
  <si>
    <t>73:23:010609:880</t>
  </si>
  <si>
    <t>73:23:010609:872</t>
  </si>
  <si>
    <t>73:23:010507:985</t>
  </si>
  <si>
    <t>73:23:010609:937</t>
  </si>
  <si>
    <t>73:23:010507:1042</t>
  </si>
  <si>
    <t>73:23:010609:756</t>
  </si>
  <si>
    <t>Постановление Администрации города от 18.08.2008 №2597, от 04.04.2011 №1294, от 17.09.2013 № 2960</t>
  </si>
  <si>
    <t>73:23:012609:1145</t>
  </si>
  <si>
    <t>73:40:50:000 016 905</t>
  </si>
  <si>
    <t xml:space="preserve">Постановление Главы города от 27.01.2006 № 115, Постановление Администрации города от 13.05.2015 № 1352, постановление Администрации города от 10.03.2016 №488, Долевая собственность 79/1000 №73-73/002-73/002/155/2015-166/2 </t>
  </si>
  <si>
    <t>73:40:50:000 011 358</t>
  </si>
  <si>
    <t>73:40:50:000 017 040</t>
  </si>
  <si>
    <t>73:40:50:000 017 041</t>
  </si>
  <si>
    <t>73:40:50:000 017 042</t>
  </si>
  <si>
    <t>73:40:60:041 013 2042</t>
  </si>
  <si>
    <t>73:40:60:041 013 2151</t>
  </si>
  <si>
    <t>73:40:60:041 013 1215</t>
  </si>
  <si>
    <t>73:40:50:020 016 481</t>
  </si>
  <si>
    <t>73:40:50:204 078 329</t>
  </si>
  <si>
    <t>73:40:50:204 078 331</t>
  </si>
  <si>
    <t>73:40:50:000 017 161</t>
  </si>
  <si>
    <t>73:40:50:000 017 162</t>
  </si>
  <si>
    <t>73:40:50:000 017 166</t>
  </si>
  <si>
    <t xml:space="preserve">Постановление Главы города от 18.05.2005 № 1097,Долевая собственность 615/1000 №73-73-02/126/2005-113, Постановление Администрации города от 20.12.2016 №2549  </t>
  </si>
  <si>
    <t>73:40:50:000 017 760</t>
  </si>
  <si>
    <t>49</t>
  </si>
  <si>
    <t>73:40:50:000 017 455</t>
  </si>
  <si>
    <t>Договор социального найма жилого помещения №385 от 14.6.2016 (постановление Администрации города от 14.06.2016 №1244)</t>
  </si>
  <si>
    <t>Иванов Олег Александрович</t>
  </si>
  <si>
    <t>73:40:60:041 013 1418</t>
  </si>
  <si>
    <t>73:23:013020:1547</t>
  </si>
  <si>
    <t>73:23:013020:338</t>
  </si>
  <si>
    <t>73:40:50:000 016 948</t>
  </si>
  <si>
    <t>73:40:50:000 021 556</t>
  </si>
  <si>
    <t>73:40:50:000 021 557</t>
  </si>
  <si>
    <t>73:40:50:000 021 558</t>
  </si>
  <si>
    <t>73:40:50:000 021 559</t>
  </si>
  <si>
    <t>73:40:50:000 021 560</t>
  </si>
  <si>
    <t>73:40:50:000 021 561</t>
  </si>
  <si>
    <t>73:40:50:000 021 562</t>
  </si>
  <si>
    <t>73:40:50:000 021 563</t>
  </si>
  <si>
    <t>73:40:50:000 021 564</t>
  </si>
  <si>
    <t>73:40:50:000 021 565</t>
  </si>
  <si>
    <t>73:40:50:000 021 567</t>
  </si>
  <si>
    <t>73:40:50:000 021 568</t>
  </si>
  <si>
    <t>73:40:50:000 021 569</t>
  </si>
  <si>
    <t>73:40:50:000 021 570</t>
  </si>
  <si>
    <t>73:40:50:000 021 571</t>
  </si>
  <si>
    <t>73:40:50:000 021 572</t>
  </si>
  <si>
    <t>73:40:50:000 021 575</t>
  </si>
  <si>
    <t>73:40:50:000 021 577</t>
  </si>
  <si>
    <t>73:40:50:020 016 489</t>
  </si>
  <si>
    <t>Постановление Главы города от 18.05.2005 № 1097, Долевая собственность 303/1000 №73-73-02/132/2005-19, Постановление Администрации города от 26.12.2016 №2596</t>
  </si>
  <si>
    <t>Постановление Главы города от 18.05.2005 № 1097, Долевая собственность 164/1000 №73-73-02/100/2007-280, Постановление Администрации города от 26.12.2016 №2596</t>
  </si>
  <si>
    <t>73:23:010101:4414</t>
  </si>
  <si>
    <t>73:23:010101:4043</t>
  </si>
  <si>
    <t>73:23:010101:6874</t>
  </si>
  <si>
    <t>73:23:010101:6879</t>
  </si>
  <si>
    <t>73:23:010101:6940</t>
  </si>
  <si>
    <t>73:23:010801:2293</t>
  </si>
  <si>
    <t>73:23:010903:935</t>
  </si>
  <si>
    <t>73:23:010801:266</t>
  </si>
  <si>
    <t>73:40:50:078 012 424</t>
  </si>
  <si>
    <t>Договор социального найма жилого помещения №441 от 20.02.2017 (постановление Администрации города от 20.02.2017 №267)</t>
  </si>
  <si>
    <t>Машков Евгений Александрович</t>
  </si>
  <si>
    <t>73:40:50:000 016 026</t>
  </si>
  <si>
    <t>73:40:50:000 016 027</t>
  </si>
  <si>
    <t>73:40:50:000 016 033</t>
  </si>
  <si>
    <t>73:40:60:041 013 2071</t>
  </si>
  <si>
    <t>Постановление Администрации города от 26.12.2013 № 4227, от 13.05.2015 №1351, Долевая собственность 108/1000 №73-73-02/072/2006-410, от 28.11.2016 №2359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</si>
  <si>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</t>
  </si>
  <si>
    <t>253/1000 доли от общей площади 199,10 кв.м.</t>
  </si>
  <si>
    <t>73:40:50:000 018 629</t>
  </si>
  <si>
    <t>73:40:50:000 018 630</t>
  </si>
  <si>
    <t>73:40:50:000 018 631</t>
  </si>
  <si>
    <t>Договор социального найма жилого помещения №381 от 30.05.2016 (постановление Администрации города от 30.05.2016 №1112)</t>
  </si>
  <si>
    <t>Галаева Любовь Константиновна</t>
  </si>
  <si>
    <t>73:40:60:041 013 1849</t>
  </si>
  <si>
    <t>73:23:011102:47</t>
  </si>
  <si>
    <t>73:23:011103:159</t>
  </si>
  <si>
    <t>Постановление Главы города от 18.05.2005 № 1097, Долевая собственность 161/1000 №73-73-02/006/2006-391, Постановление Администрации города от 26.12.2016 №2596</t>
  </si>
  <si>
    <t>Еткарева Татьяна Геннадьевна</t>
  </si>
  <si>
    <t>Договор на время трудовых отношений с МОУ СШ №17</t>
  </si>
  <si>
    <t>Договор социального найма жилого помещения №266 от 14.05.2015 (постановление Администрации города от 14.05.2015 №1385)</t>
  </si>
  <si>
    <t>Крючков Дмитрий Дмитриевич</t>
  </si>
  <si>
    <t>8/33,34 (быв. 418)</t>
  </si>
  <si>
    <t>Башатова Любовь Михайловна</t>
  </si>
  <si>
    <t>485/1000 доли от общей площади 82 кв.м</t>
  </si>
  <si>
    <t>Постановление Главы города от 18.05.2005 № 1097, Долевая собственность 646/1000 №73-73-02/004/2006-109 от 20.03.2006, Постановление Администрации города от 26.12.2016 №2596, Долевая собственность 485/1000 №73:23:011005:238-73/002/2017-3 от 01.06.2017</t>
  </si>
  <si>
    <t>Постановление Администрации города от 03.09.2008 №2850, от 19.02.2013 № 558, от 12.12.2013 № 3987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</si>
  <si>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73-73/002-73/002/053/2015-43/1, Собственность 73-73/002-73/002/053/2015-43/1 19.03.2015</t>
  </si>
  <si>
    <t>73:23:013133:1623</t>
  </si>
  <si>
    <t>Миронов Виктор Александрович</t>
  </si>
  <si>
    <t>Договор социального найма жилого помещения №137 от 15.09.2014 (постановление Администрации города от 11.09.2014 №2804)</t>
  </si>
  <si>
    <t>Теребинов Сергей Иванович</t>
  </si>
  <si>
    <t>73:23:010610:801</t>
  </si>
  <si>
    <t>73:40:50:000 021 778</t>
  </si>
  <si>
    <t>645/1000 долей жилого помещения общей площадью 62,34 кв.м.</t>
  </si>
  <si>
    <t>Договор социального найма жилого помещения №452 от 09.03.2017 (постановление Администрации города от 09.03.2017 №342)</t>
  </si>
  <si>
    <t>Бардусова Татьяна Александровна</t>
  </si>
  <si>
    <t>Миюсовой</t>
  </si>
  <si>
    <t>Пушкина</t>
  </si>
  <si>
    <t>73:40:50:000 051 709</t>
  </si>
  <si>
    <t>73:23:011310:597</t>
  </si>
  <si>
    <t>73:40:50:140 641 321</t>
  </si>
  <si>
    <t>140/1000 долей жилого помещения общей площадью 382,62 кв.м.</t>
  </si>
  <si>
    <t>73:40:50:000 021 130</t>
  </si>
  <si>
    <t>Постановление Администрации города от 03.09.2008 №2847, от 23.04.2014 № 1202, от 15.12.2014 № 3968,от 25.11.2015 №3873</t>
  </si>
  <si>
    <t>73:23:011005:338</t>
  </si>
  <si>
    <t>73:23:011005:330</t>
  </si>
  <si>
    <t>73:40:50:000 020 325</t>
  </si>
  <si>
    <t>8/3,5,7,9,21,22,24,26,28</t>
  </si>
  <si>
    <t>73:40:50:000 020 326</t>
  </si>
  <si>
    <t>73:40:50:000 016 187</t>
  </si>
  <si>
    <t>73:40:50:000 017 039</t>
  </si>
  <si>
    <t>Власова Татьяна Александровна</t>
  </si>
  <si>
    <t>73:40:50:056 012 305</t>
  </si>
  <si>
    <t>10а</t>
  </si>
  <si>
    <t>106/1000 долей от общей площади 155,3 кв.м</t>
  </si>
  <si>
    <t>73:40:60:041 013 1000</t>
  </si>
  <si>
    <t>73:40:60:041 013 1001</t>
  </si>
  <si>
    <t>73:40:50:000 015 905</t>
  </si>
  <si>
    <t>Постановление Администрации города от 06.05.2002 №602, Распоряжение Главы города от 30.12.2004 № 345-р, Долевая собственность 596/1000 №73-01/01-89/2004-24, Постановление Администрации города от 20.12.2016 №2545</t>
  </si>
  <si>
    <t>Договор  социального найма жилого помещения №29от 29.04.2016 (постановление Администрации города от 26.04.2016 №890)</t>
  </si>
  <si>
    <t>73:23:013020:959</t>
  </si>
  <si>
    <t>73:23:013020:956</t>
  </si>
  <si>
    <t>Мигалин Александр Николаевич</t>
  </si>
  <si>
    <t>Горшунова Таисия Валентиновна</t>
  </si>
  <si>
    <t>Гагарина</t>
  </si>
  <si>
    <t>73:40:50:000 017 454</t>
  </si>
  <si>
    <t>79а</t>
  </si>
  <si>
    <t>Братская</t>
  </si>
  <si>
    <t>Фестивальная</t>
  </si>
  <si>
    <t>Постановление Администрации города от 19.02.2015 № 530</t>
  </si>
  <si>
    <t>73:40:60:041 013 2097</t>
  </si>
  <si>
    <t>73:40:50:000 021 660</t>
  </si>
  <si>
    <t>73:40:50:000 021 661</t>
  </si>
  <si>
    <t>Решение Городской Думы от 27.01.2010 №26/339, постановление Администрации города от 14.08.2009 №2295, от 22.03.2012 № 973, от 29.05.2012 № 1891, от 31.08.2012 № 3122, от 11.07.2013 № 2168, от 12.12.2013 № 3987, от 06.06.2014 № 1715, от 26.09.2014 № 2963, Собственность 73-73-02/007/2009-234 17.08.2009</t>
  </si>
  <si>
    <t>73:23:012923:381</t>
  </si>
  <si>
    <t>73:23:010902:1801</t>
  </si>
  <si>
    <t>73:23:010902:1768</t>
  </si>
  <si>
    <t>Свердлова</t>
  </si>
  <si>
    <t>73:40:50:000 017 552</t>
  </si>
  <si>
    <t>73:40:51:020 012 994</t>
  </si>
  <si>
    <t>73:40:51:020 012 995</t>
  </si>
  <si>
    <t>Постановление Администрации города от 18.05.2012 № 1703, Собственность 73-73-02/101/2013-314 27.09.2013, Постановление Администрации города от 28.11.2016 №2357</t>
  </si>
  <si>
    <t>73:23:010902:1959</t>
  </si>
  <si>
    <t>73:23:014001:1809</t>
  </si>
  <si>
    <t>73:23:013135:478</t>
  </si>
  <si>
    <t>73:23:012917:1045</t>
  </si>
  <si>
    <t>73:23:012917:1126</t>
  </si>
  <si>
    <t>Договор  социального найма жилого помещения №483 от 21.08.2017 (постановление Администрации города от 21.08.2017 №1551)</t>
  </si>
  <si>
    <t>Бойченко Николай Данилович</t>
  </si>
  <si>
    <t>Муниципальный контракт №498-ПП от 09.11.2015, Постановление Администрации города от 21.01.2016 № 135, Собственность 73-73/002-73/002/127/2016-244/2 21.03.2016</t>
  </si>
  <si>
    <t>Осипенко</t>
  </si>
  <si>
    <t>19а</t>
  </si>
  <si>
    <t>19б</t>
  </si>
  <si>
    <t>Постановление Администрации города от 08.02.2010 №334, от 17.10.2011 №3988, от 31.08.2012 № 3122, от 15.05.2013 № 1589, от 11.07.2013 № 2168, от 06.06.2014 № 1715,от 25.11.2015 №3873</t>
  </si>
  <si>
    <t>КЕРЕНЦЕВ ДАНИИЛ ВЛАДИМИРОВИЧ</t>
  </si>
  <si>
    <t>Постановление Главы города  от 09.08.2004 №1771, Постановление Главы города  от 30.12.2004 №345-р, Долевая собственность 740/1000 №73-01/01-89/2004-111 23.11.2004, Постановление Администрации города от 17.01.2017 №062</t>
  </si>
  <si>
    <t xml:space="preserve">ордер №2583 от 28.07.1977
</t>
  </si>
  <si>
    <t>Клянин Михаил Григорьевич</t>
  </si>
  <si>
    <t>Глушкова Александр Николаевич</t>
  </si>
  <si>
    <t>Ордер №6755 от 28.12.1989</t>
  </si>
  <si>
    <t>Главацкий Георгий Николаевич</t>
  </si>
  <si>
    <t>Лапин Сергей Николаевич</t>
  </si>
  <si>
    <t>ордер №6738 от 14.11.1989 (кв. 6)</t>
  </si>
  <si>
    <t>Карманаев Ниль Шарифович</t>
  </si>
  <si>
    <t>Еремеев Виталий Михайлович</t>
  </si>
  <si>
    <t>ордер 6476 от 14.12.1989</t>
  </si>
  <si>
    <t>Кочетков Владимир Васильевич</t>
  </si>
  <si>
    <t>73:40:50:000 017 974</t>
  </si>
  <si>
    <t>73:40:50:000 051 858</t>
  </si>
  <si>
    <t>73:40:51:020 012 1081</t>
  </si>
  <si>
    <t>73:40:50:000 017 659</t>
  </si>
  <si>
    <t>Мелекесская</t>
  </si>
  <si>
    <t>Масленникова</t>
  </si>
  <si>
    <t>Решение Димитровгрдского городского суда Ульяновской области от 11.04.2016 №2-922/2016, Долевая собственность 1/4 №73-73/002-73/002/029/2016-846/1 30.09.2016, Постановление Администрации города от 16.12.2016 №2517</t>
  </si>
  <si>
    <t>73:40:60:041 013 1144</t>
  </si>
  <si>
    <t>73:40:50:000 003 959</t>
  </si>
  <si>
    <t>73:40:50:000 004 058</t>
  </si>
  <si>
    <t>Постановление Администрации города от 06.05.2002 №602, Постановление Главы города от 30.12.2004 №345-р, Долевая собственность 586/1000 №73-73-02/069/2008-378, Постановление Администрации города от 20.12.2016 №2547</t>
  </si>
  <si>
    <t>73:40:50:000 017 129</t>
  </si>
  <si>
    <t>73:40:60:041 013 1155</t>
  </si>
  <si>
    <t>73:40:50:000 018 552</t>
  </si>
  <si>
    <t>73:40:50:000 051 341</t>
  </si>
  <si>
    <t>73:40:50:016 015 130</t>
  </si>
  <si>
    <t>73:40:50:000 051 281</t>
  </si>
  <si>
    <t>73:40:60:041 013 1167</t>
  </si>
  <si>
    <t>73:40:51:020 012 915</t>
  </si>
  <si>
    <t>73:40:50:6243</t>
  </si>
  <si>
    <t>73:40:50:6434</t>
  </si>
  <si>
    <t>73:40:50:000 017 965</t>
  </si>
  <si>
    <t>73:40:50:000 017 966</t>
  </si>
  <si>
    <t>73:40:50:000 018 760</t>
  </si>
  <si>
    <t>73:23:015211:408</t>
  </si>
  <si>
    <t>73:23:015211:419</t>
  </si>
  <si>
    <t>73:23:015211:434</t>
  </si>
  <si>
    <t>73:23:015211:241</t>
  </si>
  <si>
    <t>Постановление Администрации города от 26.12.2013 № 4227, от 13.05.2015 №1351, Долевая собственность 106/1000 №73-73-02/072/2006-408, от 28.11.2016 №2359</t>
  </si>
  <si>
    <t>73:40:60:041 013 1650</t>
  </si>
  <si>
    <t>73:40:50:000 005 050</t>
  </si>
  <si>
    <t>73:40:50:000 005 057</t>
  </si>
  <si>
    <t>73:40:50:000 005 066</t>
  </si>
  <si>
    <t>73:40:50:000 005 075</t>
  </si>
  <si>
    <t>73:40:50:000 005 085</t>
  </si>
  <si>
    <t>73:40:50:000 021 587</t>
  </si>
  <si>
    <t>73:40:50:000 021 588</t>
  </si>
  <si>
    <t>73:40:50:000 021 589</t>
  </si>
  <si>
    <t>73:40:50:000 021 590</t>
  </si>
  <si>
    <t>73:40:50:000 021 592</t>
  </si>
  <si>
    <t>73:40:50:000 021 594</t>
  </si>
  <si>
    <t>73:40:50:000 010 731</t>
  </si>
  <si>
    <t>73:40:50:000 019 087</t>
  </si>
  <si>
    <t>73:40:50:000 016 664</t>
  </si>
  <si>
    <t>73:40:50:000 021 596</t>
  </si>
  <si>
    <t>73:40:50:000 021 597</t>
  </si>
  <si>
    <t>73:40:50:000 021 598</t>
  </si>
  <si>
    <t>73:40:50:000 021 599</t>
  </si>
  <si>
    <t>73:40:50:000 016 444</t>
  </si>
  <si>
    <t>73:40:50:000 010 684</t>
  </si>
  <si>
    <t>73:40:50:000 020 141</t>
  </si>
  <si>
    <t>73:40:50:000 021 600</t>
  </si>
  <si>
    <t>73:40:50:000 011 589</t>
  </si>
  <si>
    <t>73:40:50:000 018 497</t>
  </si>
  <si>
    <t>73:40:50:000 021 601</t>
  </si>
  <si>
    <t>73:40:50:000 021 604</t>
  </si>
  <si>
    <t>73:40:50:056 012 391</t>
  </si>
  <si>
    <t>Постановление Администрации города от 03.12.2008 №4006</t>
  </si>
  <si>
    <t>пер.Гвардейский</t>
  </si>
  <si>
    <t>2б</t>
  </si>
  <si>
    <t>73:40:60:041 013 2212</t>
  </si>
  <si>
    <t>73:40:60:041 013 1702</t>
  </si>
  <si>
    <t>73:40:50:000 017 727</t>
  </si>
  <si>
    <r>
      <t xml:space="preserve">Договор социального найма жилого помещения №256 от 02.04.2015 (постановление Администрации города от 02.04.2015 №986);
</t>
    </r>
    <r>
      <rPr>
        <i/>
        <sz val="10"/>
        <rFont val="Times New Roman"/>
        <family val="1"/>
        <charset val="204"/>
      </rPr>
      <t>Договор социального найма жилого помещения №460 от 27.03.2017 (постановление Администрации города от 24.03.2017 №469)</t>
    </r>
  </si>
  <si>
    <t>73:23:010101:8580</t>
  </si>
  <si>
    <t>73:23:010101:8603</t>
  </si>
  <si>
    <t>73:40:50:000 021 087</t>
  </si>
  <si>
    <t>62</t>
  </si>
  <si>
    <t>73:40:50:000 014 760</t>
  </si>
  <si>
    <t>73:40:50:000 018 616</t>
  </si>
  <si>
    <t>73:40:60:041 013 2211</t>
  </si>
  <si>
    <t>73:40:50:000 014 886</t>
  </si>
  <si>
    <t>73:40:51:020 012 1047</t>
  </si>
  <si>
    <t>Постановление Главы Администрации города от 24.07.2015 №2547</t>
  </si>
  <si>
    <t>73:40:50:000 016 348</t>
  </si>
  <si>
    <t>1/3 доли жилого помещения общей площадью 50,9 кв.м.</t>
  </si>
  <si>
    <t>73:23:011421:63</t>
  </si>
  <si>
    <t>73:23:015226:95</t>
  </si>
  <si>
    <t>73:23:010610:805</t>
  </si>
  <si>
    <t xml:space="preserve">Постановление Главы города от 18.05.2005 № 1097,Долевая собственность 415/1000 №73-73-02/055/2008-135, Постановление Администрации города от 20.12.2016 №2549 </t>
  </si>
  <si>
    <t>73:40:50:000 011 680</t>
  </si>
  <si>
    <t>73:40:50:000 017 611</t>
  </si>
  <si>
    <t>73:40:50:000 013 267</t>
  </si>
  <si>
    <t>73:40:60:041 013 2456</t>
  </si>
  <si>
    <t>73:40:60:041 013 2017</t>
  </si>
  <si>
    <t>Постановление Главы Администрации города от 23.12.2008 №4257. Постановление Администрации города от 26.09.2014 № 2962</t>
  </si>
  <si>
    <t>Ордер 1803 от 02.05.1995</t>
  </si>
  <si>
    <t>УЛЬЯНОВА ОЛЬГА ИВАНОВНА</t>
  </si>
  <si>
    <t>Ордер 19447 от 22.12.1998</t>
  </si>
  <si>
    <t>СИВУХА ВАЛЕРИЙ ИВАНОВИЧ</t>
  </si>
  <si>
    <t>Ордер 11983 от 24.08.1982</t>
  </si>
  <si>
    <t>73:40:50:000 018 011</t>
  </si>
  <si>
    <t>73:40:50:000 016 947</t>
  </si>
  <si>
    <t>73:40:50:215 015 345</t>
  </si>
  <si>
    <t>Королева</t>
  </si>
  <si>
    <t>Постановление Администрации города от 18.08.2008 №2598</t>
  </si>
  <si>
    <t>3а</t>
  </si>
  <si>
    <t>6а</t>
  </si>
  <si>
    <t>6б</t>
  </si>
  <si>
    <t>8б</t>
  </si>
  <si>
    <t>9а</t>
  </si>
  <si>
    <t>73:40:50:020 016 456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</si>
  <si>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73-73/002-73/002/053/2015-53/1, Собственность 73-73/002-73/002/053/2015-53/1 19.03.2015</t>
  </si>
  <si>
    <t>73:23:013133:1614</t>
  </si>
  <si>
    <t>350/1000 доли жилого дома общей площадью 196,89 кв.м.</t>
  </si>
  <si>
    <t>73:23:015213:30</t>
  </si>
  <si>
    <t>73:23:015211:344</t>
  </si>
  <si>
    <t>73:23:015211:289</t>
  </si>
  <si>
    <t>73:23:011604:1760</t>
  </si>
  <si>
    <t>73:23:011604:363</t>
  </si>
  <si>
    <t>73:23:011433:37</t>
  </si>
  <si>
    <t>73:23:010203:26</t>
  </si>
  <si>
    <t>73:23:010906:176</t>
  </si>
  <si>
    <t>73:23:010906:210</t>
  </si>
  <si>
    <t>73:23:011310:624</t>
  </si>
  <si>
    <t>73:23:011310:599</t>
  </si>
  <si>
    <t>Договор социального найма жилого помещения №157 от 14.11.2014 (постановление Администрации города от 14.11.2014 №3570)</t>
  </si>
  <si>
    <t>Маланьина Ирина Владимировна</t>
  </si>
  <si>
    <t>Постановление Администрации города от 06.05.2002 №602, Распоряжение Главы города от 30.12.2004 № 345-р, Долевая собственность 538/1000 №73-73-02/121/2007-131 10.12.2007, Постановление Администрации города от 17.01.2017 №064</t>
  </si>
  <si>
    <t>Постановление Администрации города от 08.11.2007 №3184</t>
  </si>
  <si>
    <t>Бурцева</t>
  </si>
  <si>
    <t>Жилой дом</t>
  </si>
  <si>
    <t>73:40:60:041 013 1930</t>
  </si>
  <si>
    <t>481/1000 доля от общей площади 35,07 кв.м.</t>
  </si>
  <si>
    <t>73:40:60:041 013 1708</t>
  </si>
  <si>
    <t>73:40:60:041 013 1709</t>
  </si>
  <si>
    <t>Договор социального найма жилого помещения №63 от 21.02.2014 (постановление Администрации города от 20.02.2014 №435)</t>
  </si>
  <si>
    <t>Матросов Владимир Владимирович</t>
  </si>
  <si>
    <t>Осипов Николай Геннадьевич</t>
  </si>
  <si>
    <t>73:40:50:000 051 815</t>
  </si>
  <si>
    <t>Договор социального найма жилого помещения №301от 07.10.2015 (постановление Администрации города от 07.10.2015 №3354)</t>
  </si>
  <si>
    <t>Тиуков Сергей Николаевич</t>
  </si>
  <si>
    <t>73:23:010610:802</t>
  </si>
  <si>
    <t>73:23:010610:700</t>
  </si>
  <si>
    <t>73:23:010610:808</t>
  </si>
  <si>
    <t>Ордер 9061 от 22.11.1990</t>
  </si>
  <si>
    <t>Ордер 10165 от 22.12.1992</t>
  </si>
  <si>
    <t>504/1000 доли от общей площади 35,33 кв.м.</t>
  </si>
  <si>
    <t>73:23:010101:2482</t>
  </si>
  <si>
    <t>73:23:010101:8452</t>
  </si>
  <si>
    <t>73:23:010901:547</t>
  </si>
  <si>
    <t>73:23:010901:532</t>
  </si>
  <si>
    <t>217/1000 долей от общей площади 179,33 кв.м.</t>
  </si>
  <si>
    <t>73:40:50:000 020 319</t>
  </si>
  <si>
    <t>73:40:50:000 011 666</t>
  </si>
  <si>
    <t>73:40:60:041 013 1166</t>
  </si>
  <si>
    <t xml:space="preserve">Постановление Администрации города от 07.04.2010 №1048, от 22.03.2012 № 973, от 17.09.2013 № 2960, от 31.03.2015 №973, Долевая собственность 249/1000 №73-73-02/010/2007-031 </t>
  </si>
  <si>
    <t>Кирпичная</t>
  </si>
  <si>
    <t>73:40:50:020 016 476</t>
  </si>
  <si>
    <t>73:40:50:000 017 823</t>
  </si>
  <si>
    <t>Постановление Главы Администрации города от 23.12.2008 №4254, от 12.12.2013 № 3988</t>
  </si>
  <si>
    <t>73:23:010702:1141</t>
  </si>
  <si>
    <t>73:23:013134:1219</t>
  </si>
  <si>
    <t>73:23:010702:266</t>
  </si>
  <si>
    <t>73:23:013133:403</t>
  </si>
  <si>
    <t>73:23:013133:450</t>
  </si>
  <si>
    <t>73:23:013133:714</t>
  </si>
  <si>
    <t>73:23:010702:928</t>
  </si>
  <si>
    <t>73:23:010702:955</t>
  </si>
  <si>
    <t>73:23:013133:90</t>
  </si>
  <si>
    <t>73:23:010702:1002</t>
  </si>
  <si>
    <t>73:23:010702:1003</t>
  </si>
  <si>
    <t>73:23:013133:1206</t>
  </si>
  <si>
    <t>73:23:013133:1270</t>
  </si>
  <si>
    <t>73:23:013013:3503</t>
  </si>
  <si>
    <t>73:23:010702:869</t>
  </si>
  <si>
    <t>73:23:010702:908</t>
  </si>
  <si>
    <t>73:40:50:000 020 977</t>
  </si>
  <si>
    <t>73:40:50:000 020 317</t>
  </si>
  <si>
    <t>12/28,31,34,37,47,50,53,56</t>
  </si>
  <si>
    <t>108/1000 долей от общей площади 158,81 кв.м.</t>
  </si>
  <si>
    <t>73:40:50:000 020 318</t>
  </si>
  <si>
    <t>13/3,4,5,6,15,16,17,20,23</t>
  </si>
  <si>
    <t>Постановление Главы города от 27.01.2006 № 115, Постановление Администрации города от 13.05.2015 № 1352, Долевая собственность 82/1000 №73-73/002-73/002/125/2015-245/2</t>
  </si>
  <si>
    <t>73:23:010101:6677</t>
  </si>
  <si>
    <t>73:23:015211:130</t>
  </si>
  <si>
    <t>73:23:011301:160</t>
  </si>
  <si>
    <t>73:40:50:000 018 919</t>
  </si>
  <si>
    <t>73:40:50:000 051 343</t>
  </si>
  <si>
    <t>Постановление Администрации города от 25.06.2010 №2031, от 23.12.2011 №4870, от 09.11.2012 № 3936, от 26.12.2013 № 4225, от 06.06.2014 № 1715,Постановление Администрации города от 24.07.2015 №2547</t>
  </si>
  <si>
    <t>73:40:50:456 895 451</t>
  </si>
  <si>
    <t>73:40:50:000 019 145</t>
  </si>
  <si>
    <t>Постановление Администрации города от 03.09.2008 №2847, от 03.02.2012 № 366, от 22.03.2012 № 973, от 09.11.2012 № 3936, от 11.07.2013 № 2168, от 17.09.2013 № 2960, от 12.12.2013 № 3987</t>
  </si>
  <si>
    <t>73:23:010102:1147</t>
  </si>
  <si>
    <t>73:23:010803:470</t>
  </si>
  <si>
    <t>73:23:010803:182</t>
  </si>
  <si>
    <t>73:23:010803:357</t>
  </si>
  <si>
    <t>73:23:010803:348</t>
  </si>
  <si>
    <t>73:23:010102:1901</t>
  </si>
  <si>
    <t>73:23:010102:1954</t>
  </si>
  <si>
    <t>73:40:50:000 051 505</t>
  </si>
  <si>
    <t>Постановление Администрации города от 09.07.2010 №2245</t>
  </si>
  <si>
    <t>73:40:50:6736</t>
  </si>
  <si>
    <t>73:40:50:000 014 650</t>
  </si>
  <si>
    <t>73:40:50:000 017 316</t>
  </si>
  <si>
    <t>73:23:011408:45</t>
  </si>
  <si>
    <t>73:23:011402:44</t>
  </si>
  <si>
    <t>33</t>
  </si>
  <si>
    <t>48</t>
  </si>
  <si>
    <t>Луговая</t>
  </si>
  <si>
    <t>73:40:50:0478 016 1060</t>
  </si>
  <si>
    <t>73:40:50:204 078 489</t>
  </si>
  <si>
    <t>73:40:50:000 018 268</t>
  </si>
  <si>
    <t>73:40:50:140 641 243</t>
  </si>
  <si>
    <t>73:40:60:041 013 2477</t>
  </si>
  <si>
    <t>73:23:010101:6779</t>
  </si>
  <si>
    <t xml:space="preserve">Постановление Главы города от 27.01.2006 № 115, Постановление Администрации города от 13.05.2015 № 1352, Долевая собственность 296/1000 №73-73-02/130/2007-086 </t>
  </si>
  <si>
    <t>73:23:010101:6676</t>
  </si>
  <si>
    <t>Постановление Главы города от 23.10.2008 №3479</t>
  </si>
  <si>
    <t>73:40:50:000 051 745</t>
  </si>
  <si>
    <t>Илларионова Лариса Анатольевна</t>
  </si>
  <si>
    <t>73:40:50:000 018 026</t>
  </si>
  <si>
    <t>73:40:50:000 018 029</t>
  </si>
  <si>
    <t>139/1000 от общей площади 273,75 кв.м.</t>
  </si>
  <si>
    <t>73:23:013020:791</t>
  </si>
  <si>
    <t>73:40:50:0478 016 1099</t>
  </si>
  <si>
    <t>73:23:013230:299</t>
  </si>
  <si>
    <t>73:40:50:000 012 255</t>
  </si>
  <si>
    <t>73:40:50:000 018 652</t>
  </si>
  <si>
    <t>73:40:60:041 013 2457</t>
  </si>
  <si>
    <t>73:40:50:140 641 238</t>
  </si>
  <si>
    <t>73:40:50:0478 016 932</t>
  </si>
  <si>
    <t>73:40:50:000 017 542</t>
  </si>
  <si>
    <t>73:23:010611:271</t>
  </si>
  <si>
    <t>73:40:50:3375</t>
  </si>
  <si>
    <t>Постановление Администрации города от 06.05.2002 №602, Распоряжение Главы города от 30.12.2004 № 345-р, Долевая собственность 247/1000 №73-73-02/010/2007-379 31.07.2007, Постановление Администрации города от 17.01.2017 №064</t>
  </si>
  <si>
    <t>73:23:010901:466</t>
  </si>
  <si>
    <t>417/1000 доли от общей площади 62,3 кв.м</t>
  </si>
  <si>
    <t>Постановление Администрации города от 06.10.2017 №1832</t>
  </si>
  <si>
    <t xml:space="preserve">Постановление Администрации города от 14.04.2011 №1386, от 17.09.2013 № 2960, Долевая собственность 309/1000 №73-73-02/010/2007-094 </t>
  </si>
  <si>
    <t>73:23:010309:367</t>
  </si>
  <si>
    <t>73:40:60:041 013 1552</t>
  </si>
  <si>
    <t>989 км</t>
  </si>
  <si>
    <t>112/1000 долей от общей площади 156,75 кв.м.</t>
  </si>
  <si>
    <t>122/1000 доли от общей площади 177,20 кв.м.</t>
  </si>
  <si>
    <t>73:23:011005:254</t>
  </si>
  <si>
    <t>73:40:50:000 014 858</t>
  </si>
  <si>
    <t>73:40:50:000 017 186</t>
  </si>
  <si>
    <t>73:40:60:041 013 1707</t>
  </si>
  <si>
    <t>73:40:50:000 021 065</t>
  </si>
  <si>
    <t>73:40:50:000 018 280</t>
  </si>
  <si>
    <t>73:40:50:000 018 281</t>
  </si>
  <si>
    <t>73:40:51:020 012 852</t>
  </si>
  <si>
    <t>73:40:60:041 013 989</t>
  </si>
  <si>
    <t>73:23:010706:186</t>
  </si>
  <si>
    <t>73:23:013236:85</t>
  </si>
  <si>
    <t>73:23:013236:84</t>
  </si>
  <si>
    <t>73:23:013223:66</t>
  </si>
  <si>
    <t>73:23:011408:88</t>
  </si>
  <si>
    <t>Ордер 12292 от 19.03.1996</t>
  </si>
  <si>
    <t>Реунова Светлана Владимировна</t>
  </si>
  <si>
    <t>Абдульманова Людмила Владимировна</t>
  </si>
  <si>
    <t>Ордер 12541 от 23.12.1996</t>
  </si>
  <si>
    <t xml:space="preserve">Ордер 6582 от 26.12.1989
</t>
  </si>
  <si>
    <t>договор найма 224 от 05.05.2005</t>
  </si>
  <si>
    <t>Улейкин Александр Александрович</t>
  </si>
  <si>
    <t>Ордер 92 от 18.02.1976</t>
  </si>
  <si>
    <t>Ордер 18928 от 20.05.1986</t>
  </si>
  <si>
    <t>ПОДМАРЕВ ВАСИЛИЙ КОНСТАНТИНОВИЧ</t>
  </si>
  <si>
    <t>ЧЕКМЕНЕВ АНАТОЛИЙ НИКИТОВИЧ</t>
  </si>
  <si>
    <t xml:space="preserve">Ордер 99 от 10.08.1973 нииар
</t>
  </si>
  <si>
    <t>Прокопенко Владимир Леонидович</t>
  </si>
  <si>
    <t>Новиков Сергей Иванович</t>
  </si>
  <si>
    <t>Ордер 5350 от 20.03.1979</t>
  </si>
  <si>
    <t>ВОЛОДИН ИВАН НИКОЛАЕВИЧ</t>
  </si>
  <si>
    <t>Ордер 6384 от 04.07.1989</t>
  </si>
  <si>
    <t>Пестеля</t>
  </si>
  <si>
    <t>73:23:010908:478</t>
  </si>
  <si>
    <t>Договор социального найма жилого помещения №437 от 10.01.2017 (постановление Администрации города от 10.01.2017 №005)</t>
  </si>
  <si>
    <t>Халиуллова Любовь Михайловна</t>
  </si>
  <si>
    <t>73:23:010212:145</t>
  </si>
  <si>
    <t>73:23:010208:546</t>
  </si>
  <si>
    <t>73:23:010208:661</t>
  </si>
  <si>
    <t>73:23:010212:413</t>
  </si>
  <si>
    <t>Постановление Администрации города от 06.05.2002 №602, Распоряжение Главы города от 30.12.2004 № 345-р, Долевая собственность 155/1000 №73-73-02/010/2007-155 25.05.2007, Постановление Администрации города от 17.01.2017 №064</t>
  </si>
  <si>
    <t>Постановление Главы Администрации города от 23.12.2008 №4257, от 19.06.2014 № 1830</t>
  </si>
  <si>
    <t>73:40:50:000 020 623</t>
  </si>
  <si>
    <t>73:40:50:000 020 624</t>
  </si>
  <si>
    <t>73:40:50:000 020 625</t>
  </si>
  <si>
    <t>73:40:50:000 020 626</t>
  </si>
  <si>
    <t>Щеголенков Вячеслав Владимирович</t>
  </si>
  <si>
    <t>Утина Галина Борисовна</t>
  </si>
  <si>
    <t>Щеголенков Юрий Владимирович</t>
  </si>
  <si>
    <t>Самаранов Искандер Хакимович</t>
  </si>
  <si>
    <t>Постановление Главы Администрации города от 27.01.2009 №67</t>
  </si>
  <si>
    <t>40а</t>
  </si>
  <si>
    <t>41б</t>
  </si>
  <si>
    <t>41в</t>
  </si>
  <si>
    <t>42а</t>
  </si>
  <si>
    <t>43а</t>
  </si>
  <si>
    <t>48а</t>
  </si>
  <si>
    <t>Ордер от 04.02.1992 №10529</t>
  </si>
  <si>
    <t>Зотова Елена Александровна</t>
  </si>
  <si>
    <t>73:40:50:204 078 461</t>
  </si>
  <si>
    <t>71/4, 7</t>
  </si>
  <si>
    <t>73:40:50:000 018 274</t>
  </si>
  <si>
    <t>73:23:010101:6675</t>
  </si>
  <si>
    <t>73:23:010902:760</t>
  </si>
  <si>
    <t>73:23:011005:212</t>
  </si>
  <si>
    <t>73:23:010902:753</t>
  </si>
  <si>
    <t>73:40:50:000 005 069</t>
  </si>
  <si>
    <t>73:40:50:000 011 472</t>
  </si>
  <si>
    <t>Постановление Администрации города от 21.11.2007 №3333. Постановление Администрации города от 11.05.2010 №1525</t>
  </si>
  <si>
    <t>73:40:50:000 011 404</t>
  </si>
  <si>
    <t>73:40:50:000 013 180</t>
  </si>
  <si>
    <t>205/1000 доли от общей площади  от 65,47 кв.м</t>
  </si>
  <si>
    <t>Постановление Главы города от 18.05.2005 № 1097, Долевая собственность 500/1000 №73-73-02/086/2006-207 от 19.08.2006, Постановление Администрации города от 26.12.2016 №2596, Долевая собственность 205/1000 №73:23:010902:722-73/002/2017-7от 28.02.2017</t>
  </si>
  <si>
    <t>94</t>
  </si>
  <si>
    <t>73:40:50:000 051 250</t>
  </si>
  <si>
    <t>Распоряжение Главы города от 29.01.2007 № 222</t>
  </si>
  <si>
    <t>Постановление Администрации города от 15.04.2009 №1018, от 31.03.2015 №973</t>
  </si>
  <si>
    <t>462/1000 долей от общей площади 102,6 кв.м.</t>
  </si>
  <si>
    <t>73:23:010101:6773</t>
  </si>
  <si>
    <t>73:40:50:000 016 945</t>
  </si>
  <si>
    <t>Постановление Главы города от 18.09.2008 №3057, от 27.06.2012 № 2289</t>
  </si>
  <si>
    <t>Договор социального найма жилого помещения №475 от 23.06.2017 (постановление Администрации города от 23.06.2017 №1128);</t>
  </si>
  <si>
    <t>Договор социального найма жилого помещения №477от 20.07.2017 (постановление Администрации города от 20.07.2017 №1336)</t>
  </si>
  <si>
    <t>Петрунина Татьяна Ивановна</t>
  </si>
  <si>
    <t>1/32 доля от общей площади 60,2 кв.м</t>
  </si>
  <si>
    <t>Договор социального найма жилого помещения №479 от 21.08.2017 (постановление Администрации города от 21.08.2017 №1551)</t>
  </si>
  <si>
    <t>Погодина Екатерина Викторовна</t>
  </si>
  <si>
    <t>ДАВЫДОВ АНДРЕЙ АЛЕКСАНДРОВИЧ</t>
  </si>
  <si>
    <t>Ордер 6748 от 16.01.1990</t>
  </si>
  <si>
    <t>Договор социального найма жилого помещения №464 от 07.04.2017 (постановление Администрации города от 06.04.2017 №572)</t>
  </si>
  <si>
    <t>Краснова Марина Борисовна</t>
  </si>
  <si>
    <t>Постановление Администрации города от 14.04.2011 №1386, Долевая собственность 335/1000 №73-73-02/111/2006-150 30.11.2006</t>
  </si>
  <si>
    <t>73:40:50:000 018 648</t>
  </si>
  <si>
    <t>247/1000 долей от общей площади 157,0 кв.м.</t>
  </si>
  <si>
    <t>Постановление Администрации города от 21.11.2007 №3333. Постановление Администрации города от 11.05.2010 №1524</t>
  </si>
  <si>
    <t>73:40:50:000 017 820</t>
  </si>
  <si>
    <t>Договор социального найма жилого помещения №459 от 27.03.2017 (постановление Администрации города от 24.03.2017 №469)</t>
  </si>
  <si>
    <t>Вагизов Рашид Асхатович</t>
  </si>
  <si>
    <t>Коноваленко Евгений Михайлович</t>
  </si>
  <si>
    <t>Постановление Администрации города от 19.01.2010 №46, от 17.09.2012 № 3275, от 29.03.2013 № 1060, от 26.09.2014 № 2963</t>
  </si>
  <si>
    <t>73:40:60:041 013 1775</t>
  </si>
  <si>
    <t>Постановление Администрации города от 21.11.2007 №3334</t>
  </si>
  <si>
    <t>Больничная</t>
  </si>
  <si>
    <t>Алтайская</t>
  </si>
  <si>
    <t>Восточная</t>
  </si>
  <si>
    <t>Власть Труда</t>
  </si>
  <si>
    <t>73:40:50:000 016 907</t>
  </si>
  <si>
    <t>73:40:50:000 010 685</t>
  </si>
  <si>
    <t>73:40:50:0478 016 1093</t>
  </si>
  <si>
    <t>390/1000 долей жилого дома общей площадью 134,99 кв.м.</t>
  </si>
  <si>
    <t>73:40:50:5774</t>
  </si>
  <si>
    <t>73:40:50:000 019 370</t>
  </si>
  <si>
    <t>73:40:60:041 013 1831</t>
  </si>
  <si>
    <t>73:40:60:041 013 1833</t>
  </si>
  <si>
    <t>73:40:60:041 013 1834</t>
  </si>
  <si>
    <t>73:40:50:000 018 650</t>
  </si>
  <si>
    <t>73:40:50:000 017 613</t>
  </si>
  <si>
    <t>73:40:50:000 013 201</t>
  </si>
  <si>
    <t>73:23:011601:645</t>
  </si>
  <si>
    <t>73:23:013230:135</t>
  </si>
  <si>
    <t>73:23:010211:184</t>
  </si>
  <si>
    <t>73:23:012917:864</t>
  </si>
  <si>
    <t>Ордер 8911 от 27.11.1990</t>
  </si>
  <si>
    <t>РОМАНОВА ЛЮДМИЛА МИХАЙЛОВНА</t>
  </si>
  <si>
    <t>ШИМАНОВА ТАТЬЯНА НИКОЛАЕВНА</t>
  </si>
  <si>
    <t>Срок действия ограничения (обремененения)</t>
  </si>
  <si>
    <t>Площадь в обременении (кв.м)</t>
  </si>
  <si>
    <t>Дата начала</t>
  </si>
  <si>
    <t>Постановление Главы Администрации города от 03.12.2008 №4009. Постановление Администрации города от 26.09.2014 № 2962</t>
  </si>
  <si>
    <t>Самарская</t>
  </si>
  <si>
    <t>Договор социального найма жилого помещения №246 от 11.03.2015 (постановление Администрации города от 11.03.2015 №741)</t>
  </si>
  <si>
    <t>Тургенева</t>
  </si>
  <si>
    <t>73:40:50:000 016 035</t>
  </si>
  <si>
    <t>Потаповой</t>
  </si>
  <si>
    <t>129а</t>
  </si>
  <si>
    <t>71а</t>
  </si>
  <si>
    <t>130/1000 долей жилого дома общей площадью 185,36 кв.м.</t>
  </si>
  <si>
    <t>Постановление Главы Администрации города от 18.12.2008 №4225</t>
  </si>
  <si>
    <t>73:40:50:000 018 297</t>
  </si>
  <si>
    <t>73:40:50:000 011 401</t>
  </si>
  <si>
    <t>73:40:50:000 012 124</t>
  </si>
  <si>
    <t>73:40:50:056 012 365</t>
  </si>
  <si>
    <t>73:23:013230:153</t>
  </si>
  <si>
    <t>73:23:013230:158</t>
  </si>
  <si>
    <t>73:23:015211:269</t>
  </si>
  <si>
    <t>73:23:015211:56</t>
  </si>
  <si>
    <t>73:23:015211:388</t>
  </si>
  <si>
    <t>73:23:015211:378</t>
  </si>
  <si>
    <t>73:23:015211:406</t>
  </si>
  <si>
    <t>73:23:010609:344</t>
  </si>
  <si>
    <t>73:23:010609:374</t>
  </si>
  <si>
    <t>Постановление Главы города  от 09.08.2004 №1771, Постановление Главы города  от 30.12.2004 №345-р, Постановление Администрации города от 17.01.2017 №062</t>
  </si>
  <si>
    <t>Договор социального найма жилого помещения №04/25-2009/72 от 29.12.2009</t>
  </si>
  <si>
    <t>73:40:50:000 512 472</t>
  </si>
  <si>
    <t>73:40:50:456 895 553</t>
  </si>
  <si>
    <t>73:40:50:204 078 451</t>
  </si>
  <si>
    <t>73:40:50:204 078 454</t>
  </si>
  <si>
    <t>Договор социального найма жилого помещения №197 от 25.12.2014 (постановление Администрации города от 25.12.2014 №4194)</t>
  </si>
  <si>
    <t>Быков Анатолий Юрьевич</t>
  </si>
  <si>
    <t>АФАНАСЬЕВА МАРИНА ВЛАДИМИРОВНА</t>
  </si>
  <si>
    <t>73:40:60:041 013 2410</t>
  </si>
  <si>
    <t>Вид права "Муниципальная казна"</t>
  </si>
  <si>
    <t xml:space="preserve"> "Жилой фонд"</t>
  </si>
  <si>
    <t>73:23:010610:255</t>
  </si>
  <si>
    <t>73:40:51:020 012 908</t>
  </si>
  <si>
    <t>73:40:50:000 014 897</t>
  </si>
  <si>
    <t>73:40:50:000 014 793</t>
  </si>
  <si>
    <t>73:40:50:000 020 328</t>
  </si>
  <si>
    <t>11/3,5,7,9,21,23,24,25,29,30</t>
  </si>
  <si>
    <t>125/1000 долей от общей площади 180,70 кв.м.</t>
  </si>
  <si>
    <t>73:40:50:0478 016 993</t>
  </si>
  <si>
    <t>Постановление Администрации города от 03.09.2008 №2847, от 10.01.2013 № 7, от 11.07.2013 № 2168, от 17.09.2013 № 2960, от 12.12.2013 № 3987</t>
  </si>
  <si>
    <t>73:23:014002:1665</t>
  </si>
  <si>
    <t>73:23:014002:1595</t>
  </si>
  <si>
    <t>73:23:014002:1627</t>
  </si>
  <si>
    <t>73:23:013020:1045</t>
  </si>
  <si>
    <t>73:23:013020:841</t>
  </si>
  <si>
    <r>
      <t xml:space="preserve">Договор социального найма жилого помещения №133 от 03.09.2014 (постановление Администрации города от 02.09.2014 №2724)
</t>
    </r>
    <r>
      <rPr>
        <i/>
        <sz val="10"/>
        <rFont val="Times New Roman"/>
        <family val="1"/>
        <charset val="204"/>
      </rPr>
      <t>Договор социального найма жилого помещения №473 от 26.05.2017 (постановление Администрации города от 26.05.2017 №917)</t>
    </r>
  </si>
  <si>
    <r>
      <t xml:space="preserve">Малышева Раиса Анатольевна
</t>
    </r>
    <r>
      <rPr>
        <i/>
        <sz val="10"/>
        <rFont val="Times New Roman"/>
        <family val="1"/>
        <charset val="204"/>
      </rPr>
      <t>Малышева Раиса Анатольевна</t>
    </r>
  </si>
  <si>
    <r>
      <t xml:space="preserve">03.09.2014
</t>
    </r>
    <r>
      <rPr>
        <i/>
        <sz val="10"/>
        <rFont val="Times New Roman"/>
        <family val="1"/>
        <charset val="204"/>
      </rPr>
      <t>26.05.2017</t>
    </r>
  </si>
  <si>
    <r>
      <t xml:space="preserve">33,79
</t>
    </r>
    <r>
      <rPr>
        <i/>
        <sz val="10"/>
        <rFont val="Times New Roman"/>
        <family val="1"/>
        <charset val="204"/>
      </rPr>
      <t>33,79</t>
    </r>
  </si>
  <si>
    <r>
      <t xml:space="preserve">Договор социального найма жилого помещения №85от 07.04.2014 (постановление Администрации города от 07.04.2014 №991)
</t>
    </r>
    <r>
      <rPr>
        <i/>
        <sz val="10"/>
        <rFont val="Times New Roman"/>
        <family val="1"/>
        <charset val="204"/>
      </rPr>
      <t>Договор социального найма жилого помещения №474 от 26.05.2017 (постановление Администрации города от 26.05.2017 №917)</t>
    </r>
  </si>
  <si>
    <r>
      <t xml:space="preserve">07.04.2014
</t>
    </r>
    <r>
      <rPr>
        <i/>
        <sz val="10"/>
        <rFont val="Times New Roman"/>
        <family val="1"/>
        <charset val="204"/>
      </rPr>
      <t>26.05.2017</t>
    </r>
  </si>
  <si>
    <r>
      <t xml:space="preserve">Жуков Константин Евгеньевич
</t>
    </r>
    <r>
      <rPr>
        <i/>
        <sz val="10"/>
        <rFont val="Times New Roman"/>
        <family val="1"/>
        <charset val="204"/>
      </rPr>
      <t>Соловьева Татьяна Геннадьевна</t>
    </r>
  </si>
  <si>
    <r>
      <t xml:space="preserve">49,65
</t>
    </r>
    <r>
      <rPr>
        <i/>
        <sz val="10"/>
        <rFont val="Times New Roman"/>
        <family val="1"/>
        <charset val="204"/>
      </rPr>
      <t>49,08</t>
    </r>
  </si>
  <si>
    <t>Постановление Администрации города от 18.05.2012 № 1703, Собственность 73-73-02/208/2013-290 27.09.2013, Постановление Администрации города от 28.11.2016 №2357</t>
  </si>
  <si>
    <t>Постановление Администрации города от 18.05.2012 № 1703, Собственность 73-73-02/208/2013-291 27.09.2013, Постановление Администрации города от 28.11.2016 №2357</t>
  </si>
  <si>
    <t>73:23:011310:547</t>
  </si>
  <si>
    <t>73:23:011310:542</t>
  </si>
  <si>
    <t>73:40:50:000 017 119</t>
  </si>
  <si>
    <t>Договор социального найма жилого помещения №417 от 30.09.2016 (постановление Администрации города от 30.09.2016 №1950)</t>
  </si>
  <si>
    <t>Спиридонова Виктория Валерьевна</t>
  </si>
  <si>
    <t>73:40:60:041 013 1154</t>
  </si>
  <si>
    <t>73:40:60:041 013 1751</t>
  </si>
  <si>
    <t>Договор социального найма жилого помещения №223 от 19.02.2015 (постановление Администрации города от 19.02.2015 №529)</t>
  </si>
  <si>
    <t>73:40:60:041 013 1303</t>
  </si>
  <si>
    <t>73:40:50:204 078 391</t>
  </si>
  <si>
    <t>73:23:015229:22</t>
  </si>
  <si>
    <t>73:40:50:000 013 239</t>
  </si>
  <si>
    <t>73:40:51:020 012 1057</t>
  </si>
  <si>
    <t>73:40:51:020 012 1058</t>
  </si>
  <si>
    <t>73:40:51:020 012 1061</t>
  </si>
  <si>
    <t>73:23:013007:2137</t>
  </si>
  <si>
    <t>Договор социального найма жилого помещения №420 от 31.10.2016 (постановление Администрации города от 31.10.2016 №2144)</t>
  </si>
  <si>
    <t>73:40:50:016 015 120</t>
  </si>
  <si>
    <t>73:40:50:000 011 336</t>
  </si>
  <si>
    <t>Договор социального найма жилого помещения №393 от 07.07.2016 (постановление Администрации города от 07.07.2016 №1386)</t>
  </si>
  <si>
    <t>Валиуллина Фаридя Юсофовна</t>
  </si>
  <si>
    <t>73:40:50:6236</t>
  </si>
  <si>
    <t>73:40:50:000 017 544</t>
  </si>
  <si>
    <t>73:40:60:041 013 1548</t>
  </si>
  <si>
    <t>Старокирпичная</t>
  </si>
  <si>
    <t>73:40:50:204 078 333</t>
  </si>
  <si>
    <t>73:40:60:041 013 1519</t>
  </si>
  <si>
    <t>73:23:012917:1004</t>
  </si>
  <si>
    <t xml:space="preserve">Постановление Администрации города от 06.05.2002 №602, Постановление Главы города от 30.12.2004 №345-р, Долевая собственность 594/1000 №73-01/01-89/2004-130, Постановление Администрации города от 20.12.2016 №2547 </t>
  </si>
  <si>
    <t>73:23:013007:1180</t>
  </si>
  <si>
    <t>Постановление Администрации города от 18.05.2012 № 1703, Собственность 73-73-02/208/2013-292 27.09.2013, Постановление Администрации города от 28.11.2016 №2357</t>
  </si>
  <si>
    <t>Постановление Администрации города от 18.05.2012 № 1703, Собственность 73-73-02/208/2013-293 27.09.2013, Постановление Администрации города от 28.11.2016 №2357</t>
  </si>
  <si>
    <t>73:23:010101:3951</t>
  </si>
  <si>
    <t>73:23:010101:7964</t>
  </si>
  <si>
    <t>73:23:010101:8001</t>
  </si>
  <si>
    <t>73:23:010101:7986</t>
  </si>
  <si>
    <t>73:23:010101:4359</t>
  </si>
  <si>
    <r>
      <t xml:space="preserve">Договор социального найма жилого помещения №232 от 19.02.2015 (постановление Администрации города от 19.02.2015№529)
</t>
    </r>
    <r>
      <rPr>
        <i/>
        <sz val="10"/>
        <rFont val="Times New Roman"/>
        <family val="1"/>
        <charset val="204"/>
      </rPr>
      <t>Договор социального найма жилого помещения №269 от 28.05.2015 (постановление Администрации города от 28.05.2015 №1518)</t>
    </r>
  </si>
  <si>
    <r>
      <t xml:space="preserve">19.02.2015
</t>
    </r>
    <r>
      <rPr>
        <i/>
        <sz val="10"/>
        <rFont val="Times New Roman"/>
        <family val="1"/>
        <charset val="204"/>
      </rPr>
      <t>28.05.2015</t>
    </r>
  </si>
  <si>
    <t>Постановление Администрации города от 18.05.2012 № 1703, Собственность 73-73-02/117/2013-452 27.09.2013, Постановление Администрации города от 28.11.2016 №2357</t>
  </si>
  <si>
    <t>Постановление Администрации города от 18.05.2012 № 1703, Собственность 73-73-02/117/2013-453 27.09.2013, Постановление Администрации города от 28.11.2016 №2357</t>
  </si>
  <si>
    <t>73:23:013233:123</t>
  </si>
  <si>
    <t>73:40:50:020 016 383</t>
  </si>
  <si>
    <t>Общая площадь (кв.м)</t>
  </si>
  <si>
    <t>Муниципальная казна</t>
  </si>
  <si>
    <t>73:40:50:000 017 604</t>
  </si>
  <si>
    <t>73:40:50:000 017 606</t>
  </si>
  <si>
    <t>73:40:50:000 017 608</t>
  </si>
  <si>
    <t>284а</t>
  </si>
  <si>
    <t>Постановление Администрации города от 14.04.2011 №1386, Долевая собственность 162/1000 №73-73-02/032/2006-228 30.03.2006</t>
  </si>
  <si>
    <t>73:23:013019:77</t>
  </si>
  <si>
    <t>Постановление Главы Администрации города от  02.04.2009 №890</t>
  </si>
  <si>
    <t>73:23 01 08 01 1206</t>
  </si>
  <si>
    <t>73:23:010805:397</t>
  </si>
  <si>
    <t>Постановление Главы города от 18.05.2005 № 1097, Долевая собственность 503/1000 №73-73-02/139/2005-71, Постановление Администрации города от 26.12.2016 №2596</t>
  </si>
  <si>
    <t>Ордер №4283 от 19.01.1989</t>
  </si>
  <si>
    <t>Ордер №17178 от 07.05.1996</t>
  </si>
  <si>
    <t>Ордер №15196 от 26.05.1994</t>
  </si>
  <si>
    <t>Договор найма от 05.04.2013 04/25-2013/02-СН</t>
  </si>
  <si>
    <t>Ордер №16230 от 03.02.1995</t>
  </si>
  <si>
    <t>Ордер №13141 от 09.03.1993</t>
  </si>
  <si>
    <t>Ордер №13535 от 21.06.1999</t>
  </si>
  <si>
    <t>Ордер №13471 от 02.04.1999</t>
  </si>
  <si>
    <t>Ордер №19601 от 26.09.1986</t>
  </si>
  <si>
    <t>Ордер№18403 от 18.10.1997</t>
  </si>
  <si>
    <t>Договор социального найма жилого помещения №15 от 12.04.2016 (постановление Администрации города от 31.03.2016 №648)</t>
  </si>
  <si>
    <t>73:40:50:000 051 340</t>
  </si>
  <si>
    <t>73:40:60:041 013 2539</t>
  </si>
  <si>
    <t>73:40:60:041 013 2540</t>
  </si>
  <si>
    <t>73:40:50:000 019 107</t>
  </si>
  <si>
    <t>73:40:50:000 017 192</t>
  </si>
  <si>
    <t>Дата окончания</t>
  </si>
  <si>
    <t>73:23:013109:169</t>
  </si>
  <si>
    <t>73:40:50:000 011 023</t>
  </si>
  <si>
    <t>Договор социального найма жилого помещения №358от 31.03.2016 (постановление Администрации города от 31.03.2016 №649)</t>
  </si>
  <si>
    <t>73:40:50:000 006 690</t>
  </si>
  <si>
    <t>73:40:60:041 013 2303</t>
  </si>
  <si>
    <t>73:40:50:000 013 280</t>
  </si>
  <si>
    <t xml:space="preserve">Постановление Администрации города от 06.05.2002 №602, Распоряжение Главы города от 30.12.2004 № 345-р, Долевая собственность 322/1000 №73-73-02/022/2005-98, Постановление Администрации города от 20.12.2016 №2545 </t>
  </si>
  <si>
    <t>73:23:013230:360</t>
  </si>
  <si>
    <t>73:23:013230:208</t>
  </si>
  <si>
    <t>73:23:013230:363</t>
  </si>
  <si>
    <t>73:40:50:000 021 636</t>
  </si>
  <si>
    <t>73:40:50:000 021 640</t>
  </si>
  <si>
    <t>73:40:50:000 021 641</t>
  </si>
  <si>
    <t>73:40:50:000 021 643</t>
  </si>
  <si>
    <t>73:40:50:000 021 644</t>
  </si>
  <si>
    <t>Постановление Главы города  от 09.08.2004 №1771, Постановление Главы города  от 30.12.2004 №345-р, Долевая собственность 591/1000 №73-73-02/006/2010-163 27.01.2010, Постановление Администрации города от 17.01.2017 №062</t>
  </si>
  <si>
    <t>Постановление Главы города  от 09.08.2004 №1771, Постановление Главы города  от 30.12.2004 №345-р, Долевая собственность 595/1000 №73-73-02/046/2006-355 23.05.2006, Постановление Администрации города от 17.01.2017 №062</t>
  </si>
  <si>
    <t>73:40:50:016 015 169</t>
  </si>
  <si>
    <t>73:40:50:000 017 560</t>
  </si>
  <si>
    <t>73:40:50:000 017 561</t>
  </si>
  <si>
    <t>Постановление Администрации города от 18.05.2012 № 1703, Собственность 73-73-02/208/2013-294 27.09.2013, Постановление Администрации города от 28.11.2016 №2357</t>
  </si>
  <si>
    <t>Постановление Администрации города от 18.05.2012 № 1703, Собственность 73-73-02/101/2013-312 27.09.2013, Постановление Администрации города от 28.11.2016 №2357</t>
  </si>
  <si>
    <t>Постановление Администрации города от 16.02.2011 №507, от 17.09.2013 № 2960,от 23.10.2015 № 3524</t>
  </si>
  <si>
    <t>Постановление Администрации города от 15.04.2009 №1018,от 23.10.2015 № 3524</t>
  </si>
  <si>
    <t>8/29,31,33,35,45,47,49,51</t>
  </si>
  <si>
    <t>Черемшанская</t>
  </si>
  <si>
    <t>73:40:50:000 011 380</t>
  </si>
  <si>
    <t>515/1000 долей жилого дома общей площадью 81,03 кв.м.</t>
  </si>
  <si>
    <t>73:40:60:041 013 1721</t>
  </si>
  <si>
    <t>73:40:50:456 895 481</t>
  </si>
  <si>
    <t>73:40:50:000 051 552</t>
  </si>
  <si>
    <t>73:40:50:000 011 345</t>
  </si>
  <si>
    <t>73:40:50:204 078 339</t>
  </si>
  <si>
    <t>73:40:50:020 016 508</t>
  </si>
  <si>
    <t>73:40:50:020 016 509</t>
  </si>
  <si>
    <t>73:40:50:020 016 510</t>
  </si>
  <si>
    <t>Постановление Главы Администрации города от 27.01.2009 №69</t>
  </si>
  <si>
    <t>Постановление Администрации города от 16.02.2011 №506, от 09.11.2012 № 3936, от 11.07.2013 № 2168</t>
  </si>
  <si>
    <t>Постановление Главы Администрации города от 03.12.2008 №4009, от 14.11.2012 № 3973, от 11.07.2013 № 2168</t>
  </si>
  <si>
    <t>73:40:50:000 018 653</t>
  </si>
  <si>
    <t>73:40:50:056 012 326</t>
  </si>
  <si>
    <t>Постановление Администрации города от 06.08.2010 №2599, от 17.10.2011 №3988, от 09.11.2012 № 3936, от 17.09.2013 № 2960, от 12.12.2013 № 3987, от 26.12.2013 № 4225, от 06.06.2014 № 1715,от 31.03.2015 №973, от 25.11.2015 №3873</t>
  </si>
  <si>
    <t>73:40:50:000 019 224</t>
  </si>
  <si>
    <t>73:40:50:000 011 062</t>
  </si>
  <si>
    <t>73:40:50:000 011 293</t>
  </si>
  <si>
    <t>73:40:50:000 051 227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</si>
  <si>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73-73/002-73/002/053/2015-59/1, Собственность 73-73/002-73/002/053/2015-59/1 19.03.2015</t>
  </si>
  <si>
    <t>73:23:013133:1627</t>
  </si>
  <si>
    <t>73:23:012908:770</t>
  </si>
  <si>
    <t>73:23:012917:260</t>
  </si>
  <si>
    <t>73:23:012917:289</t>
  </si>
  <si>
    <t>73:23:012908:317</t>
  </si>
  <si>
    <t>Постановление Главы города от 01.11.2008 №3641. Постановление Администрации города от 24.06.2009 №1707</t>
  </si>
  <si>
    <t>73:23:014003:539</t>
  </si>
  <si>
    <t>73:23:014003:587</t>
  </si>
  <si>
    <t>73:23:014001:703</t>
  </si>
  <si>
    <t>73:23:014003:767</t>
  </si>
  <si>
    <t>73:23:014003:827</t>
  </si>
  <si>
    <t>73:23:014001:2025</t>
  </si>
  <si>
    <t>73:23:014001:2037</t>
  </si>
  <si>
    <t>73:23:014001:783</t>
  </si>
  <si>
    <t>73:23:014001:1684</t>
  </si>
  <si>
    <t>73:23:014001:1688</t>
  </si>
  <si>
    <t>73:23:014001:1789</t>
  </si>
  <si>
    <t>73:23:010902:745</t>
  </si>
  <si>
    <t>73:23:010902:704</t>
  </si>
  <si>
    <t>73:40:50:140 641 222</t>
  </si>
  <si>
    <t>73:40:50:140 641 223</t>
  </si>
  <si>
    <t>Договор социального найма жилого помещения №345 от 04.02.2016 (постановление Администрации города от 04.02.2016 №265)</t>
  </si>
  <si>
    <t>Спиридонова Мария Николаевна</t>
  </si>
  <si>
    <t>73:40:50:000 051 282</t>
  </si>
  <si>
    <t>73:40:50:056 012 397</t>
  </si>
  <si>
    <t>73:40:50:000 011 704</t>
  </si>
  <si>
    <t>73:40:50:000 011 707</t>
  </si>
  <si>
    <t>Тойгильдин Валерий Алексеевич</t>
  </si>
  <si>
    <t>Соловьева Светлана Александровна</t>
  </si>
  <si>
    <t>ВАЛИУЛИНА НИНА АЛЕКСАНДРОВНА</t>
  </si>
  <si>
    <t>Ордер 18735 от 14.04.1986</t>
  </si>
  <si>
    <t>ТИМАКОВА ЛЮБОВЬ МИХАЙЛОВНА</t>
  </si>
  <si>
    <t>Ордер 1370 от 30.09.1987</t>
  </si>
  <si>
    <t>Ордер 1379 от 30.09.1987</t>
  </si>
  <si>
    <t>ЗАТАГИН АЛЕКСАНДР ВЛАДИМИРОВИЧ</t>
  </si>
  <si>
    <t xml:space="preserve">Постановление Администрации города от 14.02.2014 № 383, от 15.12.2014 № 3968, Долевая собственность 217/1000 №73-01/01-89/2004-43 </t>
  </si>
  <si>
    <t>73:23:013020:1560</t>
  </si>
  <si>
    <t>Постановление Главы города от 06.09.2002 № 1217, Собственность 73-73/002-73/002/054/2016-74/1 15.11.2016</t>
  </si>
  <si>
    <t>Договор социального найма жилого помещения №77 от 02.04.2014 (постановление Администрации города от 31.03.2014 №883)</t>
  </si>
  <si>
    <t>Постановление Главы города от 18.09.2008 №3057, от 27.06.2012 № 2289, от 09.11.2012 № 3936, от 11.07.2013 № 2168, от 17.09.2013 № 2960, от 15.12.2014 № 3968</t>
  </si>
  <si>
    <t>73:40:60:041 013 1222</t>
  </si>
  <si>
    <t>258/1000 долей жилого дома общей площадью 216,6 кв.м.</t>
  </si>
  <si>
    <t>ДЕРГАЧЁВ МИХАИЛ ВИКТОРОВИЧ</t>
  </si>
  <si>
    <t>Договор соц.найма 3967 от 28.02.2005</t>
  </si>
  <si>
    <t>договор соц.найма 3698 от 24.02.2005</t>
  </si>
  <si>
    <t>Березикова Надежда Сергеевна</t>
  </si>
  <si>
    <t>Насыров Эмир Гакилевич</t>
  </si>
  <si>
    <t>договор соц.найма 266 от 24.05.2005</t>
  </si>
  <si>
    <t>Зенкова Галина Юрьевна</t>
  </si>
  <si>
    <t>Ордер 14436 от 31.08.1993</t>
  </si>
  <si>
    <t xml:space="preserve">СОЛДАТКИН АЛЕКСАНДР ГЕННАДЬЕВИЧ    </t>
  </si>
  <si>
    <t>Постановление Администрации города от 11.05.2010 №1529, от 15.05.2013 № 1589</t>
  </si>
  <si>
    <t>73:40:50:000 020 945</t>
  </si>
  <si>
    <t>Березовая</t>
  </si>
  <si>
    <t>Патриса Лумумбы</t>
  </si>
  <si>
    <t>Договор социального найма жилого помещения №290 от 03.09.2015 (постановление Администрации города от 03.09.2015 №2994)</t>
  </si>
  <si>
    <t>Семенова Мария Васильевна</t>
  </si>
  <si>
    <t>151/1000 долей от общей площади 176,89 кв.м.</t>
  </si>
  <si>
    <t>Ордер 46 от 16.03.1987</t>
  </si>
  <si>
    <t>Волкова Людмила Викторовна</t>
  </si>
  <si>
    <t>Ордер 183 от 23.02.1993</t>
  </si>
  <si>
    <t>Малеванный Олег Анатольевич</t>
  </si>
  <si>
    <t>Ордер 6586 от 19.01.1990</t>
  </si>
  <si>
    <t>Ордер 11381 от 14.07.1994</t>
  </si>
  <si>
    <t>Бикинеева Светлана Алексеевна</t>
  </si>
  <si>
    <t xml:space="preserve">Кузнецова Людмила Александровна
</t>
  </si>
  <si>
    <t>Борисов Григорий Владимирович</t>
  </si>
  <si>
    <t xml:space="preserve">Ордер 17360 от 12.07.1985
</t>
  </si>
  <si>
    <t>73:40:60:041 013 1827</t>
  </si>
  <si>
    <t>73:40:50:000 051 814</t>
  </si>
  <si>
    <t>161/1000  доли от общей площади 81,54 кв.м</t>
  </si>
  <si>
    <t>302/1000 доли от общей площади 67,7 кв.м</t>
  </si>
  <si>
    <t>396/1000 доли от общей площади 82 кв.м</t>
  </si>
  <si>
    <t>493/1000 доли от общей площади 68,18 кв.м</t>
  </si>
  <si>
    <t>164/1000 доли от общей площади 82,13 кв.м</t>
  </si>
  <si>
    <t>503/1000 доли от общей площади 68,05 кв.м</t>
  </si>
  <si>
    <t>41а</t>
  </si>
  <si>
    <t>Театральная</t>
  </si>
  <si>
    <t>73:40:60:041 013 2412</t>
  </si>
  <si>
    <t>73:40:60:041 013 2414</t>
  </si>
  <si>
    <t>73:40:50:000 003 711</t>
  </si>
  <si>
    <t>73:40:50:000 051 596</t>
  </si>
  <si>
    <t>73:40:50:204 078 220</t>
  </si>
  <si>
    <t>Постановление Главы Администрации города от  06.02.2009 №183, от 18.01.2012 №143, от 31.03.2015 №973</t>
  </si>
  <si>
    <t>73:40:50:020 016 505</t>
  </si>
  <si>
    <t>73:40:50:000 019 812</t>
  </si>
  <si>
    <t>73:40:60:041 013 1879</t>
  </si>
  <si>
    <t>73:40:60:041 013 1880</t>
  </si>
  <si>
    <t>73:40:50:000 011 296</t>
  </si>
  <si>
    <t>73:40:50:000 011 297</t>
  </si>
  <si>
    <t>73:40:50:000 011 298</t>
  </si>
  <si>
    <t>73:40:50:000 011 299</t>
  </si>
  <si>
    <t>73:40:60:041 013 2419</t>
  </si>
  <si>
    <t>73:40:60:041 013 2431</t>
  </si>
  <si>
    <t>73:40:60:041 013 2432</t>
  </si>
  <si>
    <t>Баданова</t>
  </si>
  <si>
    <t>Парковая</t>
  </si>
  <si>
    <t>Первомайская</t>
  </si>
  <si>
    <t>ГОЛОВИН ВАЛЕРИЙ АЛЕКСАНДРОВИЧ</t>
  </si>
  <si>
    <t>ГАРЕЕВА ТАТЬЯНА ДМИТРИЕВНА</t>
  </si>
  <si>
    <t>МУХАМЕТШИНА ЗЕЛЬФИЯ АСХАТОВНА</t>
  </si>
  <si>
    <t>Ордер 17245 от 22.08.1996</t>
  </si>
  <si>
    <t>АНДРИЯНОВА ГАЛИНА НИКОЛАЕВНА</t>
  </si>
  <si>
    <t>Ордер 3894 от 27.09.1988</t>
  </si>
  <si>
    <t>АРСЛАНОВА АКЛИМА КАРАСАЕВНА</t>
  </si>
  <si>
    <t>Ордер 3770 от 15.05.1986</t>
  </si>
  <si>
    <t>СУЧКОВА АЛЕКСАНДРА ПЕТРОВНА</t>
  </si>
  <si>
    <t>Ордер 454 от 11.07.1994</t>
  </si>
  <si>
    <t>СПИЦЫН СЕРГЕЙ ВЛАДИМИРОВИЧ</t>
  </si>
  <si>
    <t>Третьяков Геннадий Иванович</t>
  </si>
  <si>
    <t>Ордер 7403 от 30.03.1990</t>
  </si>
  <si>
    <t>ТУЙМИШИН ЛЕОНИД ПЕТРОВИЧ</t>
  </si>
  <si>
    <t>Муниципальный контракт №465-ПП от 19.10.2015, Постановление Администрации города от 21.01.2016 № 135, Свидетельство от 10.03.2016 №182472, Собственность 73-73/002-73/002/134/2016-250/2 10.03.2016</t>
  </si>
  <si>
    <t>Договор социального найма жилого помещения №22 от 16.06.2015 (постановление Администрации города от 24.12.2014 №4107)</t>
  </si>
  <si>
    <t>Минькеев Марат Мухаметшаевич</t>
  </si>
  <si>
    <t>Договор социального найма жилого помещения №15 от 30.03.2015 (постановление Администрации города от 24.12.2014 №4107)</t>
  </si>
  <si>
    <t>Стремоусова Наталья Александровна</t>
  </si>
  <si>
    <t>Договор социального найма жилого помещения №130 от 03.09.2014 (постановление Администрации города от 02.09.2014 №2724)</t>
  </si>
  <si>
    <t>Колобова Татьяна Петровна</t>
  </si>
  <si>
    <t>73:40:50:000 051 520</t>
  </si>
  <si>
    <t>73:40:50:4646</t>
  </si>
  <si>
    <t>477/1000 долей жилого дома общей площадью 54,20 кв.м.</t>
  </si>
  <si>
    <t>73:40:50:020 016 493</t>
  </si>
  <si>
    <t>Постановление Администрации города от 18.05.2005 №1097. Свидетельство о государственной регистрации права от 23.12.2010 №73-73-02/195/2010-448, Собственность 73-73-02/195/2010-448</t>
  </si>
  <si>
    <t>73:23:012004:449</t>
  </si>
  <si>
    <t xml:space="preserve">Димитрова </t>
  </si>
  <si>
    <t>649/1000 доли от общей площади 61,88</t>
  </si>
  <si>
    <t>73:40:60:041 013 2438</t>
  </si>
  <si>
    <t>73:40:50:204 078 243</t>
  </si>
  <si>
    <t>73:40:50:000 016 800</t>
  </si>
  <si>
    <t>Земина</t>
  </si>
  <si>
    <t>Жигулевская</t>
  </si>
  <si>
    <t>Свирская</t>
  </si>
  <si>
    <t>73:40:50:078 012 425</t>
  </si>
  <si>
    <t>73:40:50:000 017 587</t>
  </si>
  <si>
    <t>73:40:60:041 013 2408</t>
  </si>
  <si>
    <t>Постановление Администрации города от 08.11.2007 №3185, от 17.09.2013 № 2960</t>
  </si>
  <si>
    <t>73:40:60:041 013 2330</t>
  </si>
  <si>
    <t>73:40:50:000 011 024</t>
  </si>
  <si>
    <t>73:40:50:140 641 221</t>
  </si>
  <si>
    <t>Договор социального найма жилого помещения №434 от 21.12.2016(постановление Администрации города от 22.12.2016 №2554)</t>
  </si>
  <si>
    <t>Давыдова Наталья Ивановна</t>
  </si>
  <si>
    <t>Договор социального найма жилого помещения №424 от 11.11.2016 (постановление Администрации города от 11.11.2016 №2228)</t>
  </si>
  <si>
    <t>Евдокимова Татьяна Анатольевна</t>
  </si>
  <si>
    <t>73:40:50:000 013 277</t>
  </si>
  <si>
    <t>488/1000 долей жилого дома общей площадью 98,9 кв.м.</t>
  </si>
  <si>
    <t>73:40:50:6407</t>
  </si>
  <si>
    <t>Договор социального найма жилого помещения №250 от 19.03.2015 (постановление Администрации города от 19.03.2015 №838)</t>
  </si>
  <si>
    <t>Муниципальный контракт №544-ПП от 25.12.2015, Постановление Администрации города от 21.01.2016 № 135, Свидетельство от 21.03.2016 №182969, Собственность 73-73/002-73/002/134/2016-221/2 21.03.2016</t>
  </si>
  <si>
    <t>Постановление Администрации города от 25.08.2010 №2819, от 20.12.2012 № 4417</t>
  </si>
  <si>
    <t>Постановление Администрации города от 27.02.2008 №462</t>
  </si>
  <si>
    <t>73:23:010101:7631</t>
  </si>
  <si>
    <t>73:23:010101:7646</t>
  </si>
  <si>
    <t>73:23:010101:7647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</si>
  <si>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73-73/002-73/002/053/2015-38/1, Собственность 73-73/002-73/002/053/2015-38/1 19.03.2015</t>
  </si>
  <si>
    <t>73:23:013133:1640</t>
  </si>
  <si>
    <t>73:23:011101:108</t>
  </si>
  <si>
    <t>73:23:011105:108</t>
  </si>
  <si>
    <t>Постановление Администрации города от 27.02.2008 №462, от 26.09.2014 № 2963,от 23.10.2015 №3524</t>
  </si>
  <si>
    <t>73:40:50:000 051 780</t>
  </si>
  <si>
    <t>73:40:50:000 051 313</t>
  </si>
  <si>
    <t>Постановление Главы Администрации города от 21.11.2008 №3828</t>
  </si>
  <si>
    <t>Договор социального найма жилого помещения №234 от 19.02.2015 (постановление Администрации города от 19.02.2015 №529)</t>
  </si>
  <si>
    <t>Сутягина Ирина Владимировна</t>
  </si>
  <si>
    <t>73:40:60:041 013 1811</t>
  </si>
  <si>
    <t>73:40:50:204 078 349</t>
  </si>
  <si>
    <t>73:40:50:204 078 350</t>
  </si>
  <si>
    <t>бессрочно
бессрочно</t>
  </si>
  <si>
    <t>73:23:012918:174</t>
  </si>
  <si>
    <t>73:23:010902:722</t>
  </si>
  <si>
    <t>73:23:010507:142</t>
  </si>
  <si>
    <t>Мишанина Светлана Анатольевна</t>
  </si>
  <si>
    <t>73:40:60:041 013 1499</t>
  </si>
  <si>
    <t>Лобанов Павел Васильевич</t>
  </si>
  <si>
    <t>73:40:50:000 017 034</t>
  </si>
  <si>
    <t>73:40:50:000 018 504</t>
  </si>
  <si>
    <t>Сальников Сергей Николаевич</t>
  </si>
  <si>
    <t>Договор на время работы в МБОУ ДОД Детская школа искусств</t>
  </si>
  <si>
    <t>служебное жилье</t>
  </si>
  <si>
    <t>306/1000 доли от общей площадью 62,12 кв.м.</t>
  </si>
  <si>
    <t>73:40:51:020 012 928</t>
  </si>
  <si>
    <t>73:40:50:000 018 459</t>
  </si>
  <si>
    <t>73:40:50:000 018 461</t>
  </si>
  <si>
    <t>73:40:50:000 017 111</t>
  </si>
  <si>
    <t>73:40:51:020 012 1076</t>
  </si>
  <si>
    <t>73:40:50:41</t>
  </si>
  <si>
    <t>Договор социального найма жилого помещения №132 от 03.09.2014 (постановление Администрации города от 02.09.2014 №2724)</t>
  </si>
  <si>
    <t>Постановление Администрации города от 24.09.2010 №3268, от 12.12.2013 № 3987, от 28.11.2016 №2359</t>
  </si>
  <si>
    <t>Постановление Главы города от 23.10.2008 №3479,от 28.11.2016 №2359</t>
  </si>
  <si>
    <t>Договор социального найма жилого помещения №443 от 20.02.2017 (постановление Администрации города от 20.02.2017 №267)</t>
  </si>
  <si>
    <t>Кабирова Людмила Валентиновна</t>
  </si>
  <si>
    <t>73:40:50:000 017 864</t>
  </si>
  <si>
    <t>73:40:50:000 051 557</t>
  </si>
  <si>
    <t>Хмельницкого</t>
  </si>
  <si>
    <t>73:40:50:056 012 412</t>
  </si>
  <si>
    <t>73:40:50:000 051 342</t>
  </si>
  <si>
    <t>73:40:50:000 021 606</t>
  </si>
  <si>
    <t>73:40:50:000 021 607</t>
  </si>
  <si>
    <t>73:40:50:000 021 608</t>
  </si>
  <si>
    <t>73:40:50:000 021 609</t>
  </si>
  <si>
    <t>73:40:50:000 021 358</t>
  </si>
  <si>
    <t>73:40:50:000 021 611</t>
  </si>
  <si>
    <t>73:40:50:000 021 612</t>
  </si>
  <si>
    <t>73:40:50:000 016 443</t>
  </si>
  <si>
    <t>73:40:50:000 010 682</t>
  </si>
  <si>
    <t>73:40:50:000 021 616</t>
  </si>
  <si>
    <t>73:40:50:000 021 617</t>
  </si>
  <si>
    <t>73:40:50:000 021 618</t>
  </si>
  <si>
    <t>73:40:50:000 021 619</t>
  </si>
  <si>
    <t>73:40:50:000 021 620</t>
  </si>
  <si>
    <t>73:40:50:000 051 339</t>
  </si>
  <si>
    <t>Договор социального найма жилого помещения №466 от 28.04.2017 (постановление Администрации города от 28.04.2017 №764)</t>
  </si>
  <si>
    <t>73:40:50:000 021 622</t>
  </si>
  <si>
    <t>Муниципальный контракт №499-ПП от 09.11.2015, Постановление Администрации города от 21.01.2016 № 135, Собственность 73-73/002-73/002/126/2016-184/2 16.03.2016, от 28.11.2016 №2359</t>
  </si>
  <si>
    <t>Крымкина Наталья Николаевна</t>
  </si>
  <si>
    <r>
      <t xml:space="preserve">Договор социального найма жилого помещения №235 от 19.02.2015 (постановление Администрации города от 19.02.2015 №529)
</t>
    </r>
    <r>
      <rPr>
        <i/>
        <sz val="10"/>
        <rFont val="Times New Roman"/>
        <family val="1"/>
        <charset val="204"/>
      </rPr>
      <t xml:space="preserve">Договор социального найма жилого помещения №405 от 04.08.2016 (постановление Администрации города от 04.08.2016 №1568;
</t>
    </r>
    <r>
      <rPr>
        <sz val="10"/>
        <rFont val="Times New Roman"/>
        <family val="1"/>
        <charset val="204"/>
      </rPr>
      <t>Договор социального найма жилого помещения №468 от 28.04.2017 (постановление Администрации города от 28.04.2017 №764)</t>
    </r>
  </si>
  <si>
    <r>
      <t xml:space="preserve">19.02.2015
</t>
    </r>
    <r>
      <rPr>
        <i/>
        <sz val="10"/>
        <rFont val="Times New Roman"/>
        <family val="1"/>
        <charset val="204"/>
      </rPr>
      <t>04.08.2016
28.04.2017</t>
    </r>
  </si>
  <si>
    <r>
      <t xml:space="preserve">бессрочно
</t>
    </r>
    <r>
      <rPr>
        <i/>
        <sz val="10"/>
        <rFont val="Times New Roman"/>
        <family val="1"/>
        <charset val="204"/>
      </rPr>
      <t>бессрочно
бессрочно</t>
    </r>
  </si>
  <si>
    <r>
      <t xml:space="preserve">Ведерникова Людмила Ивановна;
</t>
    </r>
    <r>
      <rPr>
        <i/>
        <sz val="10"/>
        <rFont val="Times New Roman"/>
        <family val="1"/>
        <charset val="204"/>
      </rPr>
      <t xml:space="preserve">Ведерникова Людмила Ивановна
</t>
    </r>
    <r>
      <rPr>
        <sz val="10"/>
        <rFont val="Times New Roman"/>
        <family val="1"/>
        <charset val="204"/>
      </rPr>
      <t>Ведерникова Людмила Ивановна</t>
    </r>
  </si>
  <si>
    <r>
      <t xml:space="preserve">49,12;
</t>
    </r>
    <r>
      <rPr>
        <i/>
        <sz val="10"/>
        <rFont val="Times New Roman"/>
        <family val="1"/>
        <charset val="204"/>
      </rPr>
      <t xml:space="preserve">49,12
</t>
    </r>
    <r>
      <rPr>
        <sz val="10"/>
        <rFont val="Times New Roman"/>
        <family val="1"/>
        <charset val="204"/>
      </rPr>
      <t>31,86</t>
    </r>
  </si>
  <si>
    <t>73:23:013224:48</t>
  </si>
  <si>
    <t>73:23:013207:70</t>
  </si>
  <si>
    <t>73:23:011420:81</t>
  </si>
  <si>
    <t>73:23:013020:809</t>
  </si>
  <si>
    <t>73:23:013020:810</t>
  </si>
  <si>
    <t>73:23:010102:1775</t>
  </si>
  <si>
    <t>73:23:010102:1843</t>
  </si>
  <si>
    <t>73:23:010102:1830</t>
  </si>
  <si>
    <t>73:40:50:000 051 844</t>
  </si>
  <si>
    <t>73:40:60:041 013 2029</t>
  </si>
  <si>
    <t>73:40:50:456 895 475</t>
  </si>
  <si>
    <t>73:40:50:0478 016 1096</t>
  </si>
  <si>
    <t>73:40:50:0478 016 1097</t>
  </si>
  <si>
    <t>73:40:50:078 012 448</t>
  </si>
  <si>
    <t>21А</t>
  </si>
  <si>
    <t>73:40:50:000 017 191</t>
  </si>
  <si>
    <t>73:23:010509:967</t>
  </si>
  <si>
    <t>73:23:010508:1090</t>
  </si>
  <si>
    <t>Постановление Администрации города от 01.07.2013 №2078, от 13.05.2015 №1351</t>
  </si>
  <si>
    <t>73:40:50:3175</t>
  </si>
  <si>
    <t>13/5, 7</t>
  </si>
  <si>
    <t>152/1000 доли от общей площади 159,73 кв.м.</t>
  </si>
  <si>
    <t>Постановление Главы Администрации города от  27.01.2009 №66</t>
  </si>
  <si>
    <t>73:40:60:041 013 2362</t>
  </si>
  <si>
    <t>73:40:50:000 017 603</t>
  </si>
  <si>
    <t>73:40:60:041 013 1905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</si>
  <si>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73-73-02/106/2009-340 18.08.2009</t>
  </si>
  <si>
    <t>73:23:013013:207</t>
  </si>
  <si>
    <t>73:23:013013:206</t>
  </si>
  <si>
    <t>73:23:013013:4807</t>
  </si>
  <si>
    <t>73:23:013013:4808</t>
  </si>
  <si>
    <t>73:23:013013:4708</t>
  </si>
  <si>
    <t>73:23:013013:4709</t>
  </si>
  <si>
    <t>73:40:50:000 006 454</t>
  </si>
  <si>
    <t>73:23:011433:75</t>
  </si>
  <si>
    <t>73:23:013213:155</t>
  </si>
  <si>
    <t>73:23:013213:150</t>
  </si>
  <si>
    <t>73:23:014106:381</t>
  </si>
  <si>
    <t>73:23:014106:291</t>
  </si>
  <si>
    <t>73:23:014106:394</t>
  </si>
  <si>
    <t>73:23:014106:418</t>
  </si>
  <si>
    <t>73:23:011410:70</t>
  </si>
  <si>
    <t>73:23:013233:115</t>
  </si>
  <si>
    <t>73:23:013233:113</t>
  </si>
  <si>
    <t>73:23:013233:112</t>
  </si>
  <si>
    <t>73:23:013233:111</t>
  </si>
  <si>
    <t>73:23:011417:101</t>
  </si>
  <si>
    <t>73:23:011417:92</t>
  </si>
  <si>
    <t>73:23:013221:68</t>
  </si>
  <si>
    <t>73:23:013221:74</t>
  </si>
  <si>
    <t>73:23:013221:75</t>
  </si>
  <si>
    <t>73:40:50:140 641 289</t>
  </si>
  <si>
    <t>73:40:50:140 641 290</t>
  </si>
  <si>
    <t>73:40:60:041 013 1454</t>
  </si>
  <si>
    <t>Договор социального найма жилого помещения №244 от 11.03.2015 (постановление Администрации города от 11.03.2015 №741)</t>
  </si>
  <si>
    <t>Хисматуллина Рауза Рашитовна</t>
  </si>
  <si>
    <t>73:40:50:0478 016 1137</t>
  </si>
  <si>
    <t>73:40:50:000 051 390</t>
  </si>
  <si>
    <t>73:40:50:000 051 703</t>
  </si>
  <si>
    <t>9/24,25,26,27,39,40,4,44</t>
  </si>
  <si>
    <t>142/1000 доли от общей площади 160,10 кв.м.</t>
  </si>
  <si>
    <t>73:40:50:000 020 314</t>
  </si>
  <si>
    <t>10/34,37,40,43,53,56,59,62</t>
  </si>
  <si>
    <t>73:23:011421:90</t>
  </si>
  <si>
    <t>73:23:011005:243</t>
  </si>
  <si>
    <t>73:40:50:000 019 352</t>
  </si>
  <si>
    <t>740/1000 доли от общей площади 48,96 кв.м</t>
  </si>
  <si>
    <t>5/14,15</t>
  </si>
  <si>
    <t>3/40 доли от общей площади 33,96 кв.м</t>
  </si>
  <si>
    <t>73:23:013020:1102</t>
  </si>
  <si>
    <t>73:23:013020:1580</t>
  </si>
  <si>
    <t>73:23:013013:2560</t>
  </si>
  <si>
    <t>Ордер 6575 от 29.08.1989</t>
  </si>
  <si>
    <t>ПАЛЬЦЕВ ЭДУАРД ГЕННАДЬЕВИЧ</t>
  </si>
  <si>
    <t>73:40:50:000 020 324</t>
  </si>
  <si>
    <t>7/30,32,34,36,47,49,51,53</t>
  </si>
  <si>
    <t>73:23:010908:480</t>
  </si>
  <si>
    <t>73:23:010908:517</t>
  </si>
  <si>
    <t>73:40:50:000 051 413</t>
  </si>
  <si>
    <t>24б</t>
  </si>
  <si>
    <t>38а</t>
  </si>
  <si>
    <t>73:40:50:000 015 463</t>
  </si>
  <si>
    <t>Постановление Главы города  от 09.08.2004 №1771, Постановление Главы города  от 30.12.2004 №345-р, Долевая собственность 606/1000 №73-73-02/022/2005-130 18.04.2005, Постановление Администрации города от 17.01.2017 №062</t>
  </si>
  <si>
    <t>73:23:011401:246</t>
  </si>
  <si>
    <t>73:40:50:000 016 894</t>
  </si>
  <si>
    <t>73:40:50:000 016 896</t>
  </si>
  <si>
    <t>73:40:50:140 641 314</t>
  </si>
  <si>
    <t>Постановление Главы Администрации города от 27.01.2009 №67, от 27.06.2011 №2433, от 15.05.2013 № 1589</t>
  </si>
  <si>
    <t>Постановление Главы Администрации города от 21.11.2008 №3831, от 08.04.2015 № 1041,от 25.11.2015 №3873</t>
  </si>
  <si>
    <t>Постановление Главы Администрации города от 23.12.2008 №4254</t>
  </si>
  <si>
    <t>Постановление Главы города от 27.01.2006 № 115, Долевая собственность 102/1000 №73-73-02/041/2008-277 23.04.2008</t>
  </si>
  <si>
    <t>73:23:013013:4852</t>
  </si>
  <si>
    <r>
      <t xml:space="preserve">Договор социального найма жилого помещения №383 от 30.05.2016 (постановление Администрации города от 30.05.2016  №1112);
</t>
    </r>
    <r>
      <rPr>
        <i/>
        <sz val="10"/>
        <rFont val="Times New Roman"/>
        <family val="1"/>
        <charset val="204"/>
      </rPr>
      <t>Договор социального найма жилого помещения №445 от 20.02.2017 (постановление Администрации города от 20.02.2017 №267)</t>
    </r>
  </si>
  <si>
    <r>
      <t xml:space="preserve">30.05.2016;
</t>
    </r>
    <r>
      <rPr>
        <i/>
        <sz val="10"/>
        <rFont val="Times New Roman"/>
        <family val="1"/>
        <charset val="204"/>
      </rPr>
      <t>20.02.2017</t>
    </r>
  </si>
  <si>
    <r>
      <t xml:space="preserve">Варивода Андрей Иванович;
</t>
    </r>
    <r>
      <rPr>
        <i/>
        <sz val="10"/>
        <rFont val="Times New Roman"/>
        <family val="1"/>
        <charset val="204"/>
      </rPr>
      <t>Варивода Андрей Иванович</t>
    </r>
  </si>
  <si>
    <r>
      <t xml:space="preserve">89,3;
</t>
    </r>
    <r>
      <rPr>
        <i/>
        <sz val="10"/>
        <rFont val="Times New Roman"/>
        <family val="1"/>
        <charset val="204"/>
      </rPr>
      <t>89,3</t>
    </r>
  </si>
  <si>
    <t>73:23:011419:70</t>
  </si>
  <si>
    <t>73:23:010905:801</t>
  </si>
  <si>
    <t>73:23:010905:802</t>
  </si>
  <si>
    <t>73:23:010905:442</t>
  </si>
  <si>
    <t>73:23:010905:457</t>
  </si>
  <si>
    <t>73:23:010905:346</t>
  </si>
  <si>
    <t>73:23:010905:350</t>
  </si>
  <si>
    <t>73:23:010212:1209</t>
  </si>
  <si>
    <t>73:23:010905:396</t>
  </si>
  <si>
    <t>73:23:010103:433</t>
  </si>
  <si>
    <t>73:23:010103:522</t>
  </si>
  <si>
    <t>73:23:010103:519</t>
  </si>
  <si>
    <t>73:23:010103:631</t>
  </si>
  <si>
    <t>73:40:50:000 004 751</t>
  </si>
  <si>
    <t>73:40:50:000 004 766</t>
  </si>
  <si>
    <t>73:23:010212:1900</t>
  </si>
  <si>
    <t>73:23:012609:833</t>
  </si>
  <si>
    <t>73:23:014002:1924</t>
  </si>
  <si>
    <t>73:23:012005:499</t>
  </si>
  <si>
    <t>73:23:012005:487</t>
  </si>
  <si>
    <t>73:23:012005:504</t>
  </si>
  <si>
    <t>73:23:012004:683</t>
  </si>
  <si>
    <t>73:23:010904:1239</t>
  </si>
  <si>
    <t>73:23:010904:1246</t>
  </si>
  <si>
    <t>73:23:010903:832</t>
  </si>
  <si>
    <t>73:23:010903:882</t>
  </si>
  <si>
    <t>73:23:010903:1359</t>
  </si>
  <si>
    <t>73:40:50:000 051 585</t>
  </si>
  <si>
    <t>73:40:50:000 017 574</t>
  </si>
  <si>
    <t>73:40:60:041 013 1892</t>
  </si>
  <si>
    <t>73:40:60:041 013 1897</t>
  </si>
  <si>
    <t>341/1000 долей жилого дома общей площадью 154,38 кв.м.</t>
  </si>
  <si>
    <t>73:40:50:000 018 336</t>
  </si>
  <si>
    <t>73:40:50:000 018 338</t>
  </si>
  <si>
    <t>73:40:50:000 011 454</t>
  </si>
  <si>
    <t>73:40:50:204 078 236</t>
  </si>
  <si>
    <t>73:40:50:000 018 551</t>
  </si>
  <si>
    <t>73:40:50:000 018 051</t>
  </si>
  <si>
    <t>73:40:50:000 018 052</t>
  </si>
  <si>
    <t>17/50 доли от общей площади 91,2 кв.м</t>
  </si>
  <si>
    <t>73:40:50:000 017 053</t>
  </si>
  <si>
    <t>73:40:50:000 017 055</t>
  </si>
  <si>
    <t>73:40:50:000 006 402</t>
  </si>
  <si>
    <t>73:40:60:041 013 2108</t>
  </si>
  <si>
    <t>24/6, 7</t>
  </si>
  <si>
    <t>73:40:50:0478 016 1125</t>
  </si>
  <si>
    <t>671/1000 доля от общей площади 75,9 кв.м.</t>
  </si>
  <si>
    <t>73:40:60:041 013 1821</t>
  </si>
  <si>
    <t>73:40:60:041 013 1823</t>
  </si>
  <si>
    <t>73:40:50:000 512 475</t>
  </si>
  <si>
    <t>73:40:60:041 013 1613</t>
  </si>
  <si>
    <t>73:40:50:000 017 386</t>
  </si>
  <si>
    <t>Договор социального найма жилого помещения №352 от 25.02.2016 (постановление Администрации города от 25.02..2016 №386)</t>
  </si>
  <si>
    <t>73:40:50:204 078 352</t>
  </si>
  <si>
    <t>595/1000 доли от общей площади от 33,8 кв.м</t>
  </si>
  <si>
    <t>73:40:50:056 012 336</t>
  </si>
  <si>
    <t>73:40:50:056 012 338</t>
  </si>
  <si>
    <t>73:23:010208:223</t>
  </si>
  <si>
    <t>73:23:012923:1357</t>
  </si>
  <si>
    <t>Постановление Главы Администрации города от  19.02.2009 №348</t>
  </si>
  <si>
    <t>73:40:50:000 012 834</t>
  </si>
  <si>
    <t>Суворова</t>
  </si>
  <si>
    <t>Мостовая</t>
  </si>
  <si>
    <t>16а</t>
  </si>
  <si>
    <t>Договор социального найма жилого помещения №403 от 20.07.2016 (постановление Администрации города от 20.07.2016 №1559)</t>
  </si>
  <si>
    <t>Сафиуллина Равиля Касымовна</t>
  </si>
  <si>
    <t>Договор социального найма жилого помещения №401от 20.07.2016 (постановление Администрации города от 20.07.2016 №1459)</t>
  </si>
  <si>
    <t>Красноярская Елена Владиславовна</t>
  </si>
  <si>
    <t>10б</t>
  </si>
  <si>
    <t>26а</t>
  </si>
  <si>
    <t>28а</t>
  </si>
  <si>
    <t>30а</t>
  </si>
  <si>
    <t>30б</t>
  </si>
  <si>
    <t>34а</t>
  </si>
  <si>
    <t>Постановление Главы Администрации города от 21.11.2008 №3829, от 13.04.2011 №1377, от 29.05.2012 № 1891, от 11.07.2013 № 2168, от 26.09.2014 № 2963, от 15.12.2015 №4114</t>
  </si>
  <si>
    <t>Постановление Администрации города от 13.04.2011 №1377, от 29.05.2012 № 1891, от 11.07.2013 № 2168, от 26.09.2014 № 2963,от 15.12.2015 №4114</t>
  </si>
  <si>
    <t>22/11, 13</t>
  </si>
  <si>
    <t>73:40:50:000 051 329</t>
  </si>
  <si>
    <t>73:40:60:041 013 2223</t>
  </si>
  <si>
    <t>73:23:014401:3</t>
  </si>
  <si>
    <t>73:40:60:041 013 1395</t>
  </si>
  <si>
    <t>73:40:60:041 013 1397</t>
  </si>
  <si>
    <t>Селиверстова Марина Анатольевна</t>
  </si>
  <si>
    <t>Ордер 19405 от 29.12.1998</t>
  </si>
  <si>
    <t>договор аренды 373 от 19.04.1999</t>
  </si>
  <si>
    <t>Фомина Наталья Петровна</t>
  </si>
  <si>
    <t>Демина Ирина Владимировна</t>
  </si>
  <si>
    <t>Ордер 10417 от 06.04.1993</t>
  </si>
  <si>
    <t>Ордер 19215 от 20.10.1998</t>
  </si>
  <si>
    <t>Цыкунов Сергей Николаевич</t>
  </si>
  <si>
    <t>Ордер 19300 от 16.02.1994</t>
  </si>
  <si>
    <t>ПОЯРКОВА МАРИНА АНАТОЛЬЕВНА</t>
  </si>
  <si>
    <t>Ордер 1-862 от 06.02.1993</t>
  </si>
  <si>
    <t>Ордер 19388 от 11.08.1998</t>
  </si>
  <si>
    <t>КОНОНОВА АЛЕВТИНА ВИКТОРОВНА</t>
  </si>
  <si>
    <t>АГАФОНОВ СЕРГЕЙ АЛЕКСАНДРОВИЧ</t>
  </si>
  <si>
    <t>Ордер 10304 от 06.06.1991</t>
  </si>
  <si>
    <t>Вагин Владимир Алексеевич</t>
  </si>
  <si>
    <t>Сведения об установленных в отношении муниципального имущества ограничениях (обременениях)</t>
  </si>
  <si>
    <t>Постановление Главы Администрации города от 21.11.2008 №3831, от 14.11.2012 № 3973</t>
  </si>
  <si>
    <t>Комсомольская</t>
  </si>
  <si>
    <t>ЛИМАРЕНКО МАЙЯ АЛЕКСАНДРОВНА</t>
  </si>
  <si>
    <t>договор найма 04/25-2012/36-сн от 08.11.2012</t>
  </si>
  <si>
    <t>Тагиров Ильшат Айратович</t>
  </si>
  <si>
    <t>ЖИРОВА ВАЛЕНТИНА СЕРГЕЕВНА</t>
  </si>
  <si>
    <t xml:space="preserve">Ордер 325 от 31.01.1973 
</t>
  </si>
  <si>
    <t>Давыдов Иосиф Иосифивич</t>
  </si>
  <si>
    <t>Дегтярева Ольга Викторовна</t>
  </si>
  <si>
    <t>нерослов андрей геннадьевич</t>
  </si>
  <si>
    <t>73:40:50:000 013 217</t>
  </si>
  <si>
    <t>24а</t>
  </si>
  <si>
    <t>73:40:60:041 013 1882</t>
  </si>
  <si>
    <t>73:40:60:041 013 1915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</si>
  <si>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73-73-02/289/2014-200, Собственность 73-73-02/289/2014-200 24.12.2014</t>
  </si>
  <si>
    <t>73:23:010305:495</t>
  </si>
  <si>
    <t>73:23:010305:666</t>
  </si>
  <si>
    <t>73:23:010305:620</t>
  </si>
  <si>
    <t>73:23:010305:725</t>
  </si>
  <si>
    <t>73:23:010303:605</t>
  </si>
  <si>
    <t>73:23:010303:590</t>
  </si>
  <si>
    <t>73:40:50:000 018 646</t>
  </si>
  <si>
    <t>73:40:60:041 013 1805</t>
  </si>
  <si>
    <t>73:40:60:041 013 1807</t>
  </si>
  <si>
    <t>73:40:50:4289</t>
  </si>
  <si>
    <t>73:40:50:4343</t>
  </si>
  <si>
    <t>73:40:50:4768</t>
  </si>
  <si>
    <t>73:40:50:000 013 276</t>
  </si>
  <si>
    <t>73:40:50:000 021 659</t>
  </si>
  <si>
    <t>73:23:013019:79</t>
  </si>
  <si>
    <t>Постановление Главы Администрации города от 23.12.2008 №4257, от 11.07.2013 № 2167</t>
  </si>
  <si>
    <t>73:40:50:000 021 123</t>
  </si>
  <si>
    <t>73:40:50:000 051 333</t>
  </si>
  <si>
    <t>73:40:50:000 015 306</t>
  </si>
  <si>
    <t>73:40:50:000 020 960</t>
  </si>
  <si>
    <t>73:23:010509:1350</t>
  </si>
  <si>
    <t>73:23:010509:1667</t>
  </si>
  <si>
    <t>73:23:010509:1706</t>
  </si>
  <si>
    <t>Ордер 9567 от 12.02.1991</t>
  </si>
  <si>
    <t>Ордер 9886 от 11.04.1991</t>
  </si>
  <si>
    <t>73:40:50:000 051 237</t>
  </si>
  <si>
    <t>Постановление Главы Администрации города от  06.02.2009 №167</t>
  </si>
  <si>
    <t>Майора Кузнецова</t>
  </si>
  <si>
    <t>МУСОРКИН ВЯЧЕСЛАВ АЛЕКСАНДРОВИЧ</t>
  </si>
  <si>
    <t>САДОВНИКОВ ЕВГЕНИЙ ЮРЬЕВИЧ</t>
  </si>
  <si>
    <t>АНИСИМОВА СВЕТЛАНА ВЛАДИМИРОВНА</t>
  </si>
  <si>
    <t>Ордер 1319 от 29.09.1987</t>
  </si>
  <si>
    <t>ЗАЙФЕРТ ПЕТР ЛЕОНТЬЕВИЧ</t>
  </si>
  <si>
    <t>Ордер 1142 от 01.10.1987</t>
  </si>
  <si>
    <t>НОВОСЕЛКИНА НАДЕЖДА НИКОЛАЕВНА</t>
  </si>
  <si>
    <t>Ордер 16602 от 17.01.1985</t>
  </si>
  <si>
    <t>Ордер 5217 от 28.03.1989</t>
  </si>
  <si>
    <t>СУТЯГИНА ТАТЬЯНА ПЕТРОВНА</t>
  </si>
  <si>
    <t>73:40:50:020 016 512</t>
  </si>
  <si>
    <t>Ордер 15139 от 01.03.1984</t>
  </si>
  <si>
    <t>73:23:010903:1239</t>
  </si>
  <si>
    <t>73:23:010801:2791</t>
  </si>
  <si>
    <t>73:23:010801:2823</t>
  </si>
  <si>
    <t>73:23:010801:2603</t>
  </si>
  <si>
    <t>73:23:010903:1148</t>
  </si>
  <si>
    <t>73:23:010801:2768</t>
  </si>
  <si>
    <t>73:23:010901:250</t>
  </si>
  <si>
    <t>73:23:010101:6989</t>
  </si>
  <si>
    <t>73:40:60:041 013 1180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</si>
  <si>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73-73-02/289/2014-222</t>
  </si>
  <si>
    <t>73:40:50:000 020 947</t>
  </si>
  <si>
    <t>73:23:010702:1122</t>
  </si>
  <si>
    <t>73:40:50:000 013 941</t>
  </si>
  <si>
    <t>73:40:50:000 017 116</t>
  </si>
  <si>
    <t>договор соц найма 19 от 10.08.1999</t>
  </si>
  <si>
    <t>Ордер 8909 от 05.11.1990</t>
  </si>
  <si>
    <t>КАПКОВ БОРИС БОРИСОВИЧ</t>
  </si>
  <si>
    <t>ХОХЛОВА ТАТЬЯНА АЛЕКСАНДРОВНА</t>
  </si>
  <si>
    <t>73:40:50:000 018 022</t>
  </si>
  <si>
    <t>73:40:50:000 018 023</t>
  </si>
  <si>
    <t>73:40:50:000 018 024</t>
  </si>
  <si>
    <t>73:40:50:000 011 655</t>
  </si>
  <si>
    <t>73:40:50:2881</t>
  </si>
  <si>
    <t>Постановление Администрации города от 18.05.2012 № 1703, Собственность 73-73-02/208/2013-289 27.09.2013, Постановление Администрации города от 28.11.2016 №2357</t>
  </si>
  <si>
    <t>73:40:50:000 019 278</t>
  </si>
  <si>
    <t>73:40:60:041 013 1489</t>
  </si>
  <si>
    <t>96/300 доли от общей площади 64,38 кв.м.</t>
  </si>
  <si>
    <t xml:space="preserve">Черемшанская </t>
  </si>
  <si>
    <t>Договор социального найма жилого помещения №298 от 17.09.2015 (постановление Администрации города от 17.09.2015 №3144)</t>
  </si>
  <si>
    <t>Постановление Администрации города от 18.08.2008 №2597, от 11.04.2014 № 1040, от 25.12.2014 № 4178</t>
  </si>
  <si>
    <t>Постановление Администрации города от 03.09.2008 №2847, от 26.02.2013 № 608, от 25.12.2014 № 4178</t>
  </si>
  <si>
    <t>73:23:011411:74</t>
  </si>
  <si>
    <t>Постановление Администрации города от 14.02.2014 № 383, от 15.12.2014 № 3968, Долевая собственность 108/1000 №73-01/01-119/2004-4</t>
  </si>
  <si>
    <t>73:23:013013:3084</t>
  </si>
  <si>
    <t>Постановление Администрации города от 26.12.2013 № 4227, от 13.05.2015 №1351, Долевая собственность 252/1000 №73-73-02/080/2006-302, от 28.11.2016 №2359</t>
  </si>
  <si>
    <t>73:40:50:000 017 033</t>
  </si>
  <si>
    <t>Постановление Главы города  от 09.08.2004 №1771, Постановление Главы города  от 30.12.2004 №345-р, Собственность 73-73-02/007/2009-259 31.08.2009, Постановление Администрации города от 17.01.2017 №062</t>
  </si>
  <si>
    <t>Постановление Главы Администрации города от  06.02.2009 №168. Постановление Администрации города от 13.07.2010 №2266</t>
  </si>
  <si>
    <t>73:40:50:000 051 701</t>
  </si>
  <si>
    <t>278/1000 доли от общей площади 270,9 кв.м</t>
  </si>
  <si>
    <t>166/1000 доли от общей площади 257,9 кв.м</t>
  </si>
  <si>
    <t>62/1000 доли от общей площади 270,7 кв.м</t>
  </si>
  <si>
    <t>73:23:010906:490</t>
  </si>
  <si>
    <t>73:23:010906:524</t>
  </si>
  <si>
    <t>73:23:010906:498</t>
  </si>
  <si>
    <t>73:23:010906:428</t>
  </si>
  <si>
    <t>73:23:010906:424</t>
  </si>
  <si>
    <t>73:23:010906:513</t>
  </si>
  <si>
    <t>Постановление Администрации города от 26.12.2013 № 4227, от 13.05.2015 №1351, Долевая собственность 151/1000 №73-73-02/072/2006-409, от 28.11.2016 №2359</t>
  </si>
  <si>
    <t>73:23:012005:228</t>
  </si>
  <si>
    <t>73:23:014001:2436</t>
  </si>
  <si>
    <t>73:23:014001:2442</t>
  </si>
  <si>
    <t>73:23:013124:49</t>
  </si>
  <si>
    <t>73:23:014002:1650</t>
  </si>
  <si>
    <r>
      <t>бессрочно</t>
    </r>
    <r>
      <rPr>
        <i/>
        <sz val="10"/>
        <rFont val="Times New Roman"/>
        <family val="1"/>
        <charset val="204"/>
      </rPr>
      <t xml:space="preserve">
бессрочно</t>
    </r>
  </si>
  <si>
    <r>
      <t xml:space="preserve">Баранова Юлия Вячеславовна </t>
    </r>
    <r>
      <rPr>
        <i/>
        <sz val="10"/>
        <rFont val="Times New Roman"/>
        <family val="1"/>
        <charset val="204"/>
      </rPr>
      <t>Баранова Юлия Вячеславовна</t>
    </r>
  </si>
  <si>
    <r>
      <t>26,95 (быв. 87);</t>
    </r>
    <r>
      <rPr>
        <i/>
        <sz val="10"/>
        <rFont val="Times New Roman"/>
        <family val="1"/>
        <charset val="204"/>
      </rPr>
      <t xml:space="preserve">
26,95 (быв. 87)</t>
    </r>
  </si>
  <si>
    <t>73:23:010101:8905</t>
  </si>
  <si>
    <t>73:23:012917:1074</t>
  </si>
  <si>
    <t>Постановление Администрации города от 07.04.2010 №1048, от 22.03.2012 № 973, от 17.09.2013 № 2960, от 31.03.2015 №973, Долевая собственность 152/1000 №73-73-02/010/2007-134</t>
  </si>
  <si>
    <t>Постановление Главы города от 23.10.2008 №3478, от 09.07.2012 № 2460, от 12.12.2013 № 3987</t>
  </si>
  <si>
    <t>73:40:50:000 051 461</t>
  </si>
  <si>
    <t>32а</t>
  </si>
  <si>
    <t>73:40:60:041 013 1264</t>
  </si>
  <si>
    <t>73:40:50:020 016 390</t>
  </si>
  <si>
    <t>73:40:50:020 016 391</t>
  </si>
  <si>
    <t>73:40:50:000 011 346</t>
  </si>
  <si>
    <t>73:40:50:000 014 888</t>
  </si>
  <si>
    <t>Постановление Администрации города от 26.12.2013 № 4227, от 13.05.2015 №1351, Долевая собственность 258/1000 №73-73-02/082/2006-501 от 22.09.2006, от 28.11.2016 №2359 Долевая собственность 106/1000 106/1000 №73-73/002-73/002/049/2016-367/2 19.10.2016</t>
  </si>
  <si>
    <t>Договор социального найма жилого помещения №248 от 19.03.2015 (постановление Администрации города от 19.03.2015 №838)</t>
  </si>
  <si>
    <t>121/1000 долей от общей площади 199,90 кв.м.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</si>
  <si>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</t>
  </si>
  <si>
    <t>Севастопольская</t>
  </si>
  <si>
    <t>Серебрякова</t>
  </si>
  <si>
    <t>Строителей</t>
  </si>
  <si>
    <t>Постановление Администрации города от 26.12.2013 № 4227, от 13.05.2015 №1351, Долевая собственность 112/1000 №73-73-02/099/2006-155, от 28.11.2016 №2359</t>
  </si>
  <si>
    <r>
      <t>Договор социального найма жилого помещения №141 от 26.09.2014 (постановление Администрации города от 25.09.2014 №2945)</t>
    </r>
    <r>
      <rPr>
        <i/>
        <sz val="10"/>
        <rFont val="Times New Roman"/>
        <family val="1"/>
        <charset val="204"/>
      </rPr>
      <t xml:space="preserve">
Договор социального найма жилого помещения №146 от 19.10.2014 (постановление Администрации города от 16.10.2014 №3231)</t>
    </r>
  </si>
  <si>
    <r>
      <t>26.09.2014</t>
    </r>
    <r>
      <rPr>
        <i/>
        <sz val="10"/>
        <rFont val="Times New Roman"/>
        <family val="1"/>
        <charset val="204"/>
      </rPr>
      <t xml:space="preserve">
19.10.2014</t>
    </r>
  </si>
  <si>
    <t>73:40:50:000 013 946</t>
  </si>
  <si>
    <t>73:40:50:000 013 916</t>
  </si>
  <si>
    <t>73:40:50:020 016 375</t>
  </si>
  <si>
    <t>73:40:50:020 016 376</t>
  </si>
  <si>
    <t>73:23:011430:59</t>
  </si>
  <si>
    <t>73:40:51:020 012 1000</t>
  </si>
  <si>
    <t>73:23:011005:257</t>
  </si>
  <si>
    <t>73:40:60:041 013 1935</t>
  </si>
  <si>
    <t>73:40:51:020 012 886</t>
  </si>
  <si>
    <t xml:space="preserve">Постановление Главы города от 18.05.2005 № 1097,Собственность 73-73-02/177/2009-018, Постановление Администрации города от 20.12.2016 №2549 </t>
  </si>
  <si>
    <t xml:space="preserve">Постановление Главы города от 18.05.2005 № 1097,Собственность 73-73-02/010/2007-421, Постановление Администрации города от 20.12.2016 №2549  </t>
  </si>
  <si>
    <t>73:40:60:041 013 2316</t>
  </si>
  <si>
    <t>Постановление Администрации города от 18.05.2012 № 1703, Собственность 73-73-02/117/2013-451 27.09.2013, Постановление Администрации города от 28.11.2016 №2357</t>
  </si>
  <si>
    <t>Постановление Администрации города от 18.05.2012 № 1703, Собственность 73-73-02/117/2013-215 27.09.2013, Постановление Администрации города от 28.11.2016 №2357</t>
  </si>
  <si>
    <t>Договор социального найма жилого помещения №101 от 23.05.2014  (постановление Администрации города от 23.05.2014 №1493)</t>
  </si>
  <si>
    <t>Постановление Главы города от 17.06.2005 № 1354. Постановление Администрации города от 19.06.2014 № 1830</t>
  </si>
  <si>
    <t>73:40:50:000 051 810</t>
  </si>
  <si>
    <t>73:40:50:000 021 578</t>
  </si>
  <si>
    <t>73:40:50:000 009 950</t>
  </si>
  <si>
    <t>73:40:50:000 021 579</t>
  </si>
  <si>
    <t>73:40:50:000 021 580</t>
  </si>
  <si>
    <t>73:40:50:000 020 350</t>
  </si>
  <si>
    <t>Постановление Главы города от 18.05.2005 № 1097, Долевая собственность 298/1000 №73-73-02/134/2008-192, Постановление Администрации города от 26.12.2016 №2596</t>
  </si>
  <si>
    <t>73:40:50:000 021 581</t>
  </si>
  <si>
    <t>73:40:50:000 021 582</t>
  </si>
  <si>
    <t>73:40:50:000 021 583</t>
  </si>
  <si>
    <t>73:40:50:000 021 584</t>
  </si>
  <si>
    <t>73:40:50:000 016 691</t>
  </si>
  <si>
    <t>73:40:50:000 051 493</t>
  </si>
  <si>
    <t>73:40:50:000 018 628</t>
  </si>
  <si>
    <t>Постановление Администрации города от 06.05.2002 №602, Постановление Главы города от 30.12.2004 №345-р, Постановление Администрации города от 20.12.2016 №2547</t>
  </si>
  <si>
    <t>Харламов Николай Константинович</t>
  </si>
  <si>
    <t>Договор социального найма жилого помещения №03 от 23.08.2013 (постановление Администрации города от 14.08.2013 №2580)</t>
  </si>
  <si>
    <t>73:23:012917:999</t>
  </si>
  <si>
    <t>73:23:012917:515</t>
  </si>
  <si>
    <t>73:23:012917:540</t>
  </si>
  <si>
    <t>73:23:011309:141</t>
  </si>
  <si>
    <t>Постановление Администрации города от 11.08.2010 №2640, Долевая собственность 172/1000 №73-73-02/104/2007-122 25.10.2007</t>
  </si>
  <si>
    <t>172/1000 доли  от общей площади 111,41 кв.м.</t>
  </si>
  <si>
    <t>505/1000 долей от общей площади 117,2 кв.м.</t>
  </si>
  <si>
    <t>73:23:012922:143</t>
  </si>
  <si>
    <t>73:23:011307:137</t>
  </si>
  <si>
    <t>73:23:011304:102</t>
  </si>
  <si>
    <t>Постановление Администрации города от 03.09.2008 №2850, от 18.05.2012 № 1702</t>
  </si>
  <si>
    <t>73:23:010305:363</t>
  </si>
  <si>
    <t>73:23:011301:582</t>
  </si>
  <si>
    <t>73:23:011301:381</t>
  </si>
  <si>
    <t>73:23:011301:365</t>
  </si>
  <si>
    <t xml:space="preserve">снят с учета </t>
  </si>
  <si>
    <t>73:23:012917:770</t>
  </si>
  <si>
    <t>73:23:012917:773</t>
  </si>
  <si>
    <t>73:40:50:000 016 039</t>
  </si>
  <si>
    <t>73:23:012917:1052</t>
  </si>
  <si>
    <t>73:23:012917:931</t>
  </si>
  <si>
    <t>Муниципальный контракт от 28.09.2016 №Ф.2016.270128, Собственность №73-73/002-73/002/153/2016-209/2, Постановление Администрации города от 10.03.2017 №371</t>
  </si>
  <si>
    <t>Муниципальный контракт от 28.09.2016 №Ф.2016.270128, Собственность №73-73/002/153/2016-210/2, Постановление Администрации города от 10.03.2017 №371</t>
  </si>
  <si>
    <t>73:23:010609:299</t>
  </si>
  <si>
    <t>73:23:010609:183</t>
  </si>
  <si>
    <t xml:space="preserve">1/6 доли от общей площади 50,5 кв.м </t>
  </si>
  <si>
    <t>73:40:50:000 010 494</t>
  </si>
  <si>
    <t>73:40:50:000 017 543</t>
  </si>
  <si>
    <t>73:40:60:041 013 1836</t>
  </si>
  <si>
    <t>73:23:013020:957</t>
  </si>
  <si>
    <t>73:23:013020:954</t>
  </si>
  <si>
    <t>73:23:013020:945</t>
  </si>
  <si>
    <t>73:23:013020:971</t>
  </si>
  <si>
    <t>73:23:013020:968</t>
  </si>
  <si>
    <t>73:23:013020:965</t>
  </si>
  <si>
    <t>73:23:013020:972</t>
  </si>
  <si>
    <t>73:23:010507:737</t>
  </si>
  <si>
    <t>73:23:013020:973</t>
  </si>
  <si>
    <t>73:23:013020:966</t>
  </si>
  <si>
    <t>73:40:50:000 018 341</t>
  </si>
  <si>
    <t>73:40:50:000 051 809</t>
  </si>
  <si>
    <t>73:40:50:000 004 048</t>
  </si>
  <si>
    <t>73:40:50:000 006 366</t>
  </si>
  <si>
    <t>1а</t>
  </si>
  <si>
    <t>Циолковского</t>
  </si>
  <si>
    <t>73:40:50:000 017 811</t>
  </si>
  <si>
    <t>82/100 доли от общей площади 63,63 кв.м.</t>
  </si>
  <si>
    <t>73:40:50:000 014 828</t>
  </si>
  <si>
    <t>73:40:50:140 641 228</t>
  </si>
  <si>
    <t>73:40:50:000 016 892</t>
  </si>
  <si>
    <t>Постановление Администрации города от 26.01.2012 № 217</t>
  </si>
  <si>
    <t>73:40:50:204 078 346</t>
  </si>
  <si>
    <t>Терешковой</t>
  </si>
  <si>
    <t>Постановление Администрации города от 27.05.2013 № 1714</t>
  </si>
  <si>
    <t>73:40:50:000 019 907</t>
  </si>
  <si>
    <t>Постановление Администрации города от 19.01.2010 №43</t>
  </si>
  <si>
    <t>73:40:60:041 013 2251</t>
  </si>
  <si>
    <t>380/1000 долей жилого дома общей площадью 135,1 кв.м.</t>
  </si>
  <si>
    <t xml:space="preserve">Постановление Администрации города от 14.02.2014 № 383, от 15.12.2014 № 3968, Долевая собственность 174/1000 №73-01/01-89/2004-127 </t>
  </si>
  <si>
    <t>73:23:013020:1460</t>
  </si>
  <si>
    <t xml:space="preserve">Постановление Администрации города от 14.02.2014 № 383, от 15.12.2014 № 3968, Долевая собственность 286/1000 №73-01/01-89/2004-62 </t>
  </si>
  <si>
    <t>73:23:013013:3046</t>
  </si>
  <si>
    <t>Договор социального найма жилого помещения №24 от 12.04.2016 (постановление Администрации города от 31.03.2016 №648)</t>
  </si>
  <si>
    <t>Хатыпов Равиль Минрахимович</t>
  </si>
  <si>
    <t>73:40:50:000 011 349</t>
  </si>
  <si>
    <t>73:40:50:000 051 471</t>
  </si>
  <si>
    <t>Постановление Администрации города от 18.05.2012 № 1703, Собственность 73-73-02/117/2013-214 27.09.2013, Постановление Администрации города от 28.11.2016 №2357</t>
  </si>
  <si>
    <t>73:23:011301:317</t>
  </si>
  <si>
    <t>73:23:012908:658</t>
  </si>
  <si>
    <t>73:23:012917:680</t>
  </si>
  <si>
    <t>73:40:60:041 013 2061</t>
  </si>
  <si>
    <t>94/200 доли жилого дома общей площадью 242,49 кв.м.</t>
  </si>
  <si>
    <t>73:40:50:4642</t>
  </si>
  <si>
    <t>73:40:50:000 017 059</t>
  </si>
  <si>
    <t>73:40:51:020 012 844</t>
  </si>
  <si>
    <t>73:40:51:020 012 977</t>
  </si>
  <si>
    <t>990 км</t>
  </si>
  <si>
    <t>73:40:50:000 004 029</t>
  </si>
  <si>
    <t>Постановление Администрации города от 03.09.2008 №2847, от 25.06.2012 № 2220, от 31.08.2012 № 3122, от 11.07.2013 № 2168</t>
  </si>
  <si>
    <t>73:40:50:000 001 437</t>
  </si>
  <si>
    <t>73:40:50:204 078 430</t>
  </si>
  <si>
    <t>73:40:50:000 017 769</t>
  </si>
  <si>
    <t>96</t>
  </si>
  <si>
    <t>73:40:50:000 475 397</t>
  </si>
  <si>
    <t>73:40:50:000 014 773</t>
  </si>
  <si>
    <t>73:40:50:000 011 335</t>
  </si>
  <si>
    <t>73:40:60:041 013 2555</t>
  </si>
  <si>
    <t>Договор социального найма жилого помещения №119 от 04.08.2014 (постановление Администрации города от 22.07.2014 №2229)</t>
  </si>
  <si>
    <t>Договор социального найма жилого помещения №462 от 27.03.2017 (постановление Администрации города от 24.03.2017 №469)</t>
  </si>
  <si>
    <t>Скулкин Александр Викторович (опекун -Фролова Наталия Николаевна)</t>
  </si>
  <si>
    <t>108/1000 долей от общей площади 156,18 кв.м.</t>
  </si>
  <si>
    <t>73:40:50:000 009 728</t>
  </si>
  <si>
    <t>73:40:50:000 020 229</t>
  </si>
  <si>
    <t>73:40:50:000 020 230</t>
  </si>
  <si>
    <t>73:40:50:000 020 232</t>
  </si>
  <si>
    <t>73:40:50:000 020 233</t>
  </si>
  <si>
    <t>73:40:60:041 013 1841</t>
  </si>
  <si>
    <t>73:40:50:000 017 390</t>
  </si>
  <si>
    <t>34/20</t>
  </si>
  <si>
    <t>73:40:50:000 021 068</t>
  </si>
  <si>
    <t>73:23:013020:815</t>
  </si>
  <si>
    <t>73:40:50:000 010 750</t>
  </si>
  <si>
    <t xml:space="preserve">Гончарук Владимир Николаевич
</t>
  </si>
  <si>
    <t>договор соц. найма 3854 от 28.02.2005</t>
  </si>
  <si>
    <t>Шаронов Петр Павлович</t>
  </si>
  <si>
    <t>73:40:60:041 013 1300</t>
  </si>
  <si>
    <t>73:40:60:041 013 1301</t>
  </si>
  <si>
    <t>73:40:50:000 013 284</t>
  </si>
  <si>
    <t>Чернов Евгений Юрьевич</t>
  </si>
  <si>
    <t xml:space="preserve">         </t>
  </si>
  <si>
    <t>Лешина Валентина Петровна</t>
  </si>
  <si>
    <t>Договор социального найма жилого помещения №427 от 21.11.2016 (постановление Администрации города от 21.11.2016 №2303)</t>
  </si>
  <si>
    <t>Мерзличенко Любовь Николаевна</t>
  </si>
  <si>
    <t>Сидорова Ольга Михайловна</t>
  </si>
  <si>
    <t>договор соц. найма 3976 от 28.02.2005</t>
  </si>
  <si>
    <t>Старцева Ольга Ивановна</t>
  </si>
  <si>
    <t>Сафронова Анна Анатольевна</t>
  </si>
  <si>
    <t>договор соц.найма 287 от 06.06.2005</t>
  </si>
  <si>
    <t xml:space="preserve">договор соц.найма 3965 от 28.02.2005
</t>
  </si>
  <si>
    <t>ЛОГИНОВА МАРИНА ЛЕОНИДОВНА</t>
  </si>
  <si>
    <t>Ордер 1282 от 27.10.1995</t>
  </si>
  <si>
    <t>СТЕПАНОВ МИХАИЛ АНАТОЛЬЕВИЧ</t>
  </si>
  <si>
    <t>ИЛЬЯЛОВ ИСКАНДАР ИСМАГИЛОВИЧ</t>
  </si>
  <si>
    <t>117/1000 долей от общей площади 243,7 кв.м.</t>
  </si>
  <si>
    <t>Михайлов Александр Владимирович</t>
  </si>
  <si>
    <t xml:space="preserve">НАГОРНОВ ЮРИЙ АЛЕКСАНДРОВИЧ
</t>
  </si>
  <si>
    <t xml:space="preserve">СТУПИЦКАЯ РОЗАЛИЯ МЫТИГУЛЛОВНА
</t>
  </si>
  <si>
    <t>Блинов Вениамин Николаевич</t>
  </si>
  <si>
    <t xml:space="preserve">Ереемева Людмила Петровна
</t>
  </si>
  <si>
    <t>Винокурова Наталья Александровна</t>
  </si>
  <si>
    <t>Ордер 198 от 06.02.1968</t>
  </si>
  <si>
    <t>БАШКИРОВ НИКОЛАЙ ИВАНОВИЧ</t>
  </si>
  <si>
    <t>Ордер 8931 от 22.01.1981</t>
  </si>
  <si>
    <t>Ордер 9329 от 20.04.1992</t>
  </si>
  <si>
    <t>БОТНИН ВАЛЕРИЙ ЛЕОНИДОВИЧ</t>
  </si>
  <si>
    <t>Ордер 1773 от 22.03.2004</t>
  </si>
  <si>
    <t>ХАРИНА СВЕТЛАНА СТЕПАНОВНА</t>
  </si>
  <si>
    <t>договор найма 04/25-2013/23-сн от 03.06.2013</t>
  </si>
  <si>
    <t>БЕЛЯЕВ ЕВГЕНИЙ ПЕТРОВИЧ</t>
  </si>
  <si>
    <t>Ордер 190650 от 25.07.1986</t>
  </si>
  <si>
    <t>АМИНОВА МАРИНА АНАТОЛЬЕВНА</t>
  </si>
  <si>
    <t>Ордер 5574 от 13.04.1979</t>
  </si>
  <si>
    <t>Ордер 15836 от 15.12.1994</t>
  </si>
  <si>
    <t>КАЛЯКИНА ИРИНА АЛЕКСЕЕВНА</t>
  </si>
  <si>
    <t>ПЛЕТНЕВ ДМИТРИЙ ГЕННАДЬЕВИЧ</t>
  </si>
  <si>
    <t>Ордер 5582 от 16.04.1979</t>
  </si>
  <si>
    <t xml:space="preserve">лобаев Геннадий Алексеевич
</t>
  </si>
  <si>
    <t xml:space="preserve">Ордер 185 от 16.01.1976
</t>
  </si>
  <si>
    <t>Ордер 1111 от 29.10.1974</t>
  </si>
  <si>
    <t>Круглова Галина Юрьевна</t>
  </si>
  <si>
    <t>Ордер 1501 от 31.12.1974</t>
  </si>
  <si>
    <t>Морозов Александр Петрович</t>
  </si>
  <si>
    <t>Ордер 6820 от 28.12.1989</t>
  </si>
  <si>
    <t>Чечнев Юрий Николаевич</t>
  </si>
  <si>
    <t>Тенишев Серафим Дмитриевич</t>
  </si>
  <si>
    <t>73:23:013230:367</t>
  </si>
  <si>
    <t>73:40:50:056 012 298</t>
  </si>
  <si>
    <t>73:40:50:000 016 052</t>
  </si>
  <si>
    <t>73:40:50:000 018 625</t>
  </si>
  <si>
    <t>73:40:50:000 018 626</t>
  </si>
  <si>
    <t>73:40:50:000 018 627</t>
  </si>
  <si>
    <r>
      <t xml:space="preserve">02.04.2015;
</t>
    </r>
    <r>
      <rPr>
        <i/>
        <sz val="10"/>
        <rFont val="Times New Roman"/>
        <family val="1"/>
        <charset val="204"/>
      </rPr>
      <t>27.03.2017</t>
    </r>
  </si>
  <si>
    <r>
      <t xml:space="preserve">Бойкова Ольга Николаевна;
</t>
    </r>
    <r>
      <rPr>
        <i/>
        <sz val="10"/>
        <rFont val="Times New Roman"/>
        <family val="1"/>
        <charset val="204"/>
      </rPr>
      <t xml:space="preserve">Сорокина Татьяна Викторовна </t>
    </r>
  </si>
  <si>
    <t>17,72;
18,09</t>
  </si>
  <si>
    <t>Муниципальный контракт от 17.10.2016 №Ф.2016.296937, № 73:23:013135:377-73/002/2017-2  от 12.01.2017, Постановление Администрации города от 10.03.2017 №371</t>
  </si>
  <si>
    <t>Муниципальный контракт от 28.09.2016 №Ф.2016.270128, Собственность №73-73/002/153/2016-208/2, Постановление Администрации города от 10.03.2017 №371</t>
  </si>
  <si>
    <t>73:23:010804:431</t>
  </si>
  <si>
    <t>73:23:010802:1547</t>
  </si>
  <si>
    <t>73:23:010803:803</t>
  </si>
  <si>
    <t>73:23:010803:766</t>
  </si>
  <si>
    <t>73:23:010803:671</t>
  </si>
  <si>
    <t>73:23:010802:1318</t>
  </si>
  <si>
    <t>73:23:010610:1015</t>
  </si>
  <si>
    <t>73:23:010507:2348</t>
  </si>
  <si>
    <t>73:23:013203:41</t>
  </si>
  <si>
    <t>73:23:013201:38</t>
  </si>
  <si>
    <t>73:23:010101:8618</t>
  </si>
  <si>
    <t>73:23:010901:141</t>
  </si>
  <si>
    <t>73:23:010901:735</t>
  </si>
  <si>
    <t>73:23:010901:627</t>
  </si>
  <si>
    <t>Постановление Администрации города от 06.06.2014 № 1719. Свидетельство о государственной регистрации права от 20.06.2014 № 73-73-02/261/2014-034. Постановление Администрации города от 26.09.2014 № 2963, от 15.12.2014 № 3968,от 13.05.2015 №1351, от 26.06.2015 №1833, Собственность 73-73-02/261/2014-035 20.06.2014</t>
  </si>
  <si>
    <t>18/4,5 (быв. 912)</t>
  </si>
  <si>
    <t>73:40:50:000 018 765</t>
  </si>
  <si>
    <t>73:40:50:000 018 766</t>
  </si>
  <si>
    <t>73:40:50:000 018 767</t>
  </si>
  <si>
    <t>73:40:60:041 013 1236</t>
  </si>
  <si>
    <t>73:40:50:000 012 279</t>
  </si>
  <si>
    <t>Тухачевского</t>
  </si>
  <si>
    <t>73:40:60:041 013 1756</t>
  </si>
  <si>
    <t>73:40:50:000 018 574</t>
  </si>
  <si>
    <t>73:23:010901:646</t>
  </si>
  <si>
    <t>73:23:010901:618</t>
  </si>
  <si>
    <t>73:23:010101:4706</t>
  </si>
  <si>
    <t>73:23:010905:542</t>
  </si>
  <si>
    <t>73:23:010905:563</t>
  </si>
  <si>
    <t>73:23:010905:762</t>
  </si>
  <si>
    <t>73:23:010905:675</t>
  </si>
  <si>
    <t>73:23:010101:6646</t>
  </si>
  <si>
    <t>73:23:010212:427</t>
  </si>
  <si>
    <t>73:23:010905:736</t>
  </si>
  <si>
    <t>73:23:010101:6567</t>
  </si>
  <si>
    <t>73:23:010101:7837</t>
  </si>
  <si>
    <t>73:40:51:020 012 975</t>
  </si>
  <si>
    <t>Муниципальный контракт от 22.11.2016 №0368300026316000524-0052623-01, Постановление Администрации города от 10.03.2017 №371, Собственность № 73:23:010211:1983-73/002/2017-1  от 24.03.2017</t>
  </si>
  <si>
    <t>Постановление Администрации города от 21.01.2010 №53, от 17.10.2011 №3988, от 17.09.2012 № 3275, от 09.11.2012 № 3936, от 15.05.2013 № 1589, от 11.07.2013 № 2168, от 12.12.2013 № 3987,от 31.03.2015 №973</t>
  </si>
  <si>
    <t>Казаков Алексей Владимирович</t>
  </si>
  <si>
    <t>Постановление Администрации города от  27.01.2009 №68, от 02.08.2011 №2887, от 22.03.2012 № 973, от 10.01.2013 № 10, от 17.09.2013 № 2960,от 25.11.2015 №3873</t>
  </si>
  <si>
    <t>Ордер 16094 от 12.10.1995</t>
  </si>
  <si>
    <t>ЛАЧУГИН ВЛАДИМИР ВЛАДИМИРОВИЧ</t>
  </si>
  <si>
    <t>САЛДАЕВ МИХАИЛ МИХАЙЛОВИЧ</t>
  </si>
  <si>
    <t>Ордер 17654 от 24.10.1985</t>
  </si>
  <si>
    <t>ИВЛЕВА КЛАВДИЯ ПЕТРОВНА</t>
  </si>
  <si>
    <t xml:space="preserve">Ордер 12617 от 22.03.1994                    </t>
  </si>
  <si>
    <t xml:space="preserve">ЕРМИЛИНА РАИСА ГАВРИЛОВНА                                       </t>
  </si>
  <si>
    <t>73:23:010906:269</t>
  </si>
  <si>
    <t>73:23:010906:288</t>
  </si>
  <si>
    <t>73:23:010906:291</t>
  </si>
  <si>
    <t>73:40:50:000 018 654</t>
  </si>
  <si>
    <t>Постановление Администрации города от 26.05.2010 №1711,от 25.11.2015 №3873</t>
  </si>
  <si>
    <t>Постановление Главы Администрации города от  27.01.2009 №68, от 24.09.2013 № 3101, от 12.12.2013 № 3987,от 25.11.2015 №3873</t>
  </si>
  <si>
    <t>Договор социального найма жилого помещения №390 от 14.06.2016 (постановление Администрации города от 14.06.2016 №1244)</t>
  </si>
  <si>
    <t>Хайбуллова Гелсу Ахтямовна</t>
  </si>
  <si>
    <t>Договор социального найма жилого помещения №389 от 14.06.2016 (постановление Администрации города от 14.06.2016 №1244)</t>
  </si>
  <si>
    <t>Бычкова Наталья Викторовна</t>
  </si>
  <si>
    <t>153/1000 доли от общей площади 272,3 кв.м</t>
  </si>
  <si>
    <t>247/1000 доли от общей площади 271,6 кв.м</t>
  </si>
  <si>
    <t>Договор социального найма жилого помещения №344 от 04.02.2016 (постановление Администрации города от 04.02.2016 №265)</t>
  </si>
  <si>
    <t>Лисина Алина Геннадьевна</t>
  </si>
  <si>
    <t>без площади</t>
  </si>
  <si>
    <t>73:23:011005:381</t>
  </si>
  <si>
    <t>73:23:010702:1030</t>
  </si>
  <si>
    <t>73:23:010702:1032</t>
  </si>
  <si>
    <t>73:23:013134:434</t>
  </si>
  <si>
    <t>73:40:50:000 001 214</t>
  </si>
  <si>
    <t>73:40:50:401</t>
  </si>
  <si>
    <t>73:40:50:405</t>
  </si>
  <si>
    <t>Западная</t>
  </si>
  <si>
    <t>Дрогобычская</t>
  </si>
  <si>
    <t>73:40:50:000 017 188</t>
  </si>
  <si>
    <t>73:23:010610:848</t>
  </si>
  <si>
    <t>73:23:010610:880</t>
  </si>
  <si>
    <t>73:40:50:000 051 212</t>
  </si>
  <si>
    <t>73:40:50:000 051 213</t>
  </si>
  <si>
    <t>73:23:010902:1908</t>
  </si>
  <si>
    <t>249/1000 долей от общей площади 179,6 кв.м.</t>
  </si>
  <si>
    <t>73:40:50:000 051 336</t>
  </si>
  <si>
    <t>73:23:013013:1831</t>
  </si>
  <si>
    <t>73:40:50:000 021 129</t>
  </si>
  <si>
    <t xml:space="preserve">296/1000 долей жилого помещения общей площадью 514,1 кв.м.
</t>
  </si>
  <si>
    <t>73:40:50:000 021 128</t>
  </si>
  <si>
    <t>73:40:51:020 012 999</t>
  </si>
  <si>
    <t>73:40:50:000 014 794</t>
  </si>
  <si>
    <t>73:40:50:000 021 125</t>
  </si>
  <si>
    <t>Постановление Администрации города от 26.12.2013 № 4227, от 13.05.2015 №1351, Долевая собственность 122/1000 №73-73-02/094/2006-86, от 28.11.2016 №2359</t>
  </si>
  <si>
    <t xml:space="preserve">Постановление Администрации города от 14.02.2014 № 383, от 15.12.2014 № 3968, Долевая собственность 220/1000 №73-73-02/022/2005-211 </t>
  </si>
  <si>
    <t>73:23:013013:3048</t>
  </si>
  <si>
    <t xml:space="preserve">Осипенко </t>
  </si>
  <si>
    <t>73:40:50:140 641 323</t>
  </si>
  <si>
    <t>73:40:50:140 641 324</t>
  </si>
  <si>
    <t>73:23:014104:60</t>
  </si>
  <si>
    <t>73:23:011420:60</t>
  </si>
  <si>
    <t>73:23:011420:61</t>
  </si>
  <si>
    <t>73:23:010718:213</t>
  </si>
  <si>
    <t>73:40:50:000 021 671</t>
  </si>
  <si>
    <t>73:40:50:000 014 831</t>
  </si>
  <si>
    <t>73:40:50:000 016 914</t>
  </si>
  <si>
    <t>Постановление Главы города от 27.01.2006 № 115, Долевая собственность 71/1000 №73-73-02/007/2008-382 14.02.2008</t>
  </si>
  <si>
    <t>Договор социального найма жилого помещения №187 от 05.12.2014 (постановление Администрации города от 05.12.2014  №3851)</t>
  </si>
  <si>
    <t>Полякова Марина Викторовна</t>
  </si>
  <si>
    <t xml:space="preserve">8 
</t>
  </si>
  <si>
    <t>26,81 (быв. 19)</t>
  </si>
  <si>
    <t>73:40:50:000 017 600</t>
  </si>
  <si>
    <t>73:40:60:041 013 1004</t>
  </si>
  <si>
    <t>Жилое помещение</t>
  </si>
  <si>
    <t>Номер помещения</t>
  </si>
  <si>
    <t>73:23:011301:93</t>
  </si>
  <si>
    <t>73:23:010706:211</t>
  </si>
  <si>
    <t>73:23:013207:47</t>
  </si>
  <si>
    <t>Постановление Главы Администрации города от 03.12.2008 №4009. Постановление Администрации города от 11.11.2013 № 3533</t>
  </si>
  <si>
    <t>Постановление Главы Администрации города от 23.12.2008 №4254, от 07.12.2012 № 4251, от 26.02.2013 № 614, от 26.12.2013 № 4225,Постановление Главы Администрации города от 24.07.2015 №2547</t>
  </si>
  <si>
    <t>73:40:50:000 051 230</t>
  </si>
  <si>
    <t>Постановление Администрации города от 21.11.2007 №3334, от 02.04.2012 № 1092</t>
  </si>
  <si>
    <t>73:40:50:000 006 416</t>
  </si>
  <si>
    <t>73:40:50:000 016 016</t>
  </si>
  <si>
    <t>73:40:50:000 016 017</t>
  </si>
  <si>
    <t>73:40:50:000 017 981</t>
  </si>
  <si>
    <t>73:40:50:000 017 983</t>
  </si>
  <si>
    <t>Чапаева</t>
  </si>
  <si>
    <t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</t>
  </si>
  <si>
    <t>73:40:60:041 013 2295</t>
  </si>
  <si>
    <t>73:40:50:020 016 394</t>
  </si>
  <si>
    <t>73:40:50:020 016 399</t>
  </si>
  <si>
    <t>73:40:50:000 014 665</t>
  </si>
  <si>
    <t>198/1000 доли от общей площади 270,4 кв.м</t>
  </si>
  <si>
    <t>73:40:50:000 011 351</t>
  </si>
  <si>
    <t>73:40:50:2635</t>
  </si>
  <si>
    <t>73:40:50:7677</t>
  </si>
  <si>
    <t>73:40:50:7786</t>
  </si>
  <si>
    <t>Договор социального найма жилого помещения №27 от 23.09.2013 (постановление Администрации города от 20.09.2013 №3068)</t>
  </si>
  <si>
    <t>Махаметзянов Владимир Владимирович</t>
  </si>
  <si>
    <t>Постановление Главы города  от 09.08.2004 №1771, Постановление Главы города  от 30.12.2004 №345-р, Долевая собственность 333/1000 №73-73-02/085/2009-486 29.07.2009, Постановление Администрации города от 17.01.2017 №062</t>
  </si>
  <si>
    <t>73:40:50:000 021 077</t>
  </si>
  <si>
    <t>73:23:013204:68</t>
  </si>
  <si>
    <t>73:40:60:041 013 1462</t>
  </si>
  <si>
    <t>Постановление Главы города от 18.05.2005 № 1097, Долевая собственность 200/1000 №73-73-02/121/2007-309, Постановление Администрации города от 26.12.2016 №2596</t>
  </si>
  <si>
    <t>Постановление Главы города от 18.05.2005 № 1097, Долевая собственность 396/1000 №73-73-02/139/2005-74, Постановление Администрации города от 26.12.2016 №2596</t>
  </si>
  <si>
    <t>Постановление Администрации города от 24.09.2010 №3267, от 17.09.2013 № 2960,от 31.03.2015 №973</t>
  </si>
  <si>
    <t>73:40:50:000 014 808</t>
  </si>
  <si>
    <t>73:40:50:000 051 735</t>
  </si>
  <si>
    <t>73:40:50:000 051 737</t>
  </si>
  <si>
    <t>73:40:50:000 051 738</t>
  </si>
  <si>
    <t>73:40:50:000 051 739</t>
  </si>
  <si>
    <t>Реквизиты документов – оснований возникновения права муниципальной собственности (вид собственности, дата, № регистрации)</t>
  </si>
  <si>
    <t>73:40:50:000 013 918</t>
  </si>
  <si>
    <t>73:40:50:0478 016 1079</t>
  </si>
  <si>
    <t>73:40:50:0478 016 1082</t>
  </si>
  <si>
    <t>Постановление Администрации города от 06.05.2002 №602, Распоряжение Главы города от 30.12.2004 № 345-р, Долевая собственность 153/1000 №73-73-02/080/2007-414 25.09.2007, Постановление Администрации города от 17.01.2017 №064</t>
  </si>
  <si>
    <t>73:40:50:000 020 165</t>
  </si>
  <si>
    <t>73:40:60:041 013 1746</t>
  </si>
  <si>
    <t>Постановление Администрации города от 14.02.2014 № 383, Собственность 73-73-02/007/2009-258</t>
  </si>
  <si>
    <t>73:23:013020:1296</t>
  </si>
  <si>
    <t>Постановление Администрации города от 14.02.2014 № 383, Долевая собственность 91/1000 №73-73-02/216/2014-789</t>
  </si>
  <si>
    <t>73:23:013013:2436</t>
  </si>
  <si>
    <t>73:40:50:140 641 303</t>
  </si>
  <si>
    <t>73:40:60:041 013 1591</t>
  </si>
  <si>
    <t>73:40:50:000 016 940</t>
  </si>
  <si>
    <t>Постановление Главы Администрации города от 21.11.2008 №3831, от 22.03.2013 № 970, от 17.09.2013 № 2960, от 12.12.2013 № 3987, от 25.12.2014 № 4178,от 13.05.2015 №1351</t>
  </si>
  <si>
    <t>Постановление Главы Администрации города от 23.12.2008 №4254, от 07.12.2012 № 4251, от 17.09.2013 № 2960, от 12.12.2013 № 3987,от 13.05.2015 №1351</t>
  </si>
  <si>
    <t>73:40:51:020 012 1031</t>
  </si>
  <si>
    <t>73:40:50:000 016 941</t>
  </si>
  <si>
    <t>73:40:50:000 014 705</t>
  </si>
  <si>
    <t>Постановление Администрации города от 08.11.2007 №3185, от 04.10.2012 № 3474</t>
  </si>
  <si>
    <t>73:23:012923:1236</t>
  </si>
  <si>
    <t>73:23:012923:474</t>
  </si>
  <si>
    <t>73:23:013318:71</t>
  </si>
  <si>
    <t>73:23:013318:70</t>
  </si>
  <si>
    <t>73:23:013318:68</t>
  </si>
  <si>
    <t>73:23:010305:157</t>
  </si>
  <si>
    <t>СВЕШНИКОВ ЮРИЙ АЛЕКСЕЕВИЧ</t>
  </si>
  <si>
    <t>73:23:013020:953</t>
  </si>
  <si>
    <t>73:23:010805:216</t>
  </si>
  <si>
    <t>73:23:010805:238</t>
  </si>
  <si>
    <t>73:23:010805:246</t>
  </si>
  <si>
    <t>73:23:010101:8426</t>
  </si>
  <si>
    <t>73:23:010101:7150</t>
  </si>
  <si>
    <t>73:23:013230:168</t>
  </si>
  <si>
    <t>73:23:013230:170</t>
  </si>
  <si>
    <t>73:23:013230:176</t>
  </si>
  <si>
    <t>73:23:013230:179</t>
  </si>
  <si>
    <t>73:23:011604:399</t>
  </si>
  <si>
    <t>73:23:011604:2106</t>
  </si>
  <si>
    <t>73:23:011604:2118</t>
  </si>
  <si>
    <t>73:23:011604:2045</t>
  </si>
  <si>
    <t>73:23:011604:2154</t>
  </si>
  <si>
    <t>73:23:011604:2259</t>
  </si>
  <si>
    <t>73:23:011604:2523</t>
  </si>
  <si>
    <t>73:23:010102:227</t>
  </si>
  <si>
    <t>73:23:014112:150</t>
  </si>
  <si>
    <t>73:40:50:000 014 377</t>
  </si>
  <si>
    <t>73:40:50:000 014 375</t>
  </si>
  <si>
    <t>73:40:60:041 013 1837</t>
  </si>
  <si>
    <t>73:40:50:000 017 581</t>
  </si>
  <si>
    <t>73:40:50:000 017 583</t>
  </si>
  <si>
    <t>73:40:50:000 018 647</t>
  </si>
  <si>
    <t>132/1000 доли от общей площади 190,09 кв.м.</t>
  </si>
  <si>
    <t>73:40:50:204 078 487</t>
  </si>
  <si>
    <t>73:40:60:041 013 1911</t>
  </si>
  <si>
    <t>73:40:50:000 011 359</t>
  </si>
  <si>
    <t>73:40:50:3444</t>
  </si>
  <si>
    <t>Вид права</t>
  </si>
  <si>
    <t>73:40:50:000 016 930</t>
  </si>
  <si>
    <t>73:40:50:000 016 931</t>
  </si>
  <si>
    <t>73:40:50:000 051 299</t>
  </si>
  <si>
    <t>73:23:010902:1985</t>
  </si>
  <si>
    <t>73:23:010902:1981</t>
  </si>
  <si>
    <t>73:23:010901:856</t>
  </si>
  <si>
    <t>73:23:010902:1706</t>
  </si>
  <si>
    <t>73:23:010902:1743</t>
  </si>
  <si>
    <t>73:23:010902:2168</t>
  </si>
  <si>
    <t>73:23:010902:2170</t>
  </si>
  <si>
    <t>73:23:011005:406</t>
  </si>
  <si>
    <t>73:23:011005:357</t>
  </si>
  <si>
    <t>73:23:011005:347</t>
  </si>
  <si>
    <t>73:40:50:020 016 335</t>
  </si>
  <si>
    <t>73:40:50:000 014 817</t>
  </si>
  <si>
    <t>73:23:011401:262</t>
  </si>
  <si>
    <t>Договор социального найма жилого помещения №317 от 05.11.2015 (постановление Администрации города от 05.11.2015 №3642)</t>
  </si>
  <si>
    <t>73:23:010903:1361</t>
  </si>
  <si>
    <t>73:23:014102:139</t>
  </si>
  <si>
    <t>73:23:011430:50</t>
  </si>
  <si>
    <t>73:23:011430:47</t>
  </si>
  <si>
    <t>73:23:011431:56</t>
  </si>
  <si>
    <t>73:23:013222:73</t>
  </si>
  <si>
    <t>73:23:013222:74</t>
  </si>
  <si>
    <t>73:23:013206:22</t>
  </si>
  <si>
    <t>73:23:011417:59</t>
  </si>
  <si>
    <t>73:23:011417:72</t>
  </si>
  <si>
    <t>73:23:010208:188</t>
  </si>
  <si>
    <t>маневренный фонд (постановление Администрации города от 10.10.2013 №3258)</t>
  </si>
  <si>
    <t>предоставлено в связи с переселением из аварийного жилья</t>
  </si>
  <si>
    <t>Договор социального найма жилого помещения №303 от 07.10.2015 (постановление Администрации города от 07.10.2015 №3354)</t>
  </si>
  <si>
    <t>Мыльникова Валентина Николаевна</t>
  </si>
  <si>
    <t>Постановление Главы Администрации города от 23.12.2008 №4256</t>
  </si>
  <si>
    <t>73:40:50:056 012 402</t>
  </si>
  <si>
    <t>73:40:50:056 012 404</t>
  </si>
  <si>
    <t>73:40:50:000 017 187</t>
  </si>
  <si>
    <t>73:40:50:020 016 466</t>
  </si>
  <si>
    <t>69/7, 8</t>
  </si>
  <si>
    <t>73:23:013134:2521</t>
  </si>
  <si>
    <t>73:23:013135:150</t>
  </si>
  <si>
    <t>73:23:013135:151</t>
  </si>
  <si>
    <t>73:23:013134:2017</t>
  </si>
  <si>
    <t>73:23:011319:92</t>
  </si>
  <si>
    <t>170/1000 долей от общей площади 240,70 кв.м.</t>
  </si>
  <si>
    <t>Раздел "Недвижимое имущество"</t>
  </si>
  <si>
    <t>Галченков Артур Юрикович</t>
  </si>
  <si>
    <t>Договор социального найма жилого помещения №372 от 26.04.2016 (постановление Администрации города от 26.04.2016 №890)</t>
  </si>
  <si>
    <t>Емелин Виктор Иванович</t>
  </si>
  <si>
    <t>73:40:50:000 017 080</t>
  </si>
  <si>
    <t>Постановление Главы города от 18.05.2005 № 1097, Долевая собственность 302/1000 №73-73-02/126/2005-108, Постановление Администрации города от 26.12.2016 №2596</t>
  </si>
  <si>
    <t>73:23:011310:276</t>
  </si>
  <si>
    <t>73:23:011310:286</t>
  </si>
  <si>
    <t>73:23:010804:363</t>
  </si>
  <si>
    <t>73:23:010804:510</t>
  </si>
  <si>
    <t>Постановление Администрации города от 14.02.2014 № 383, Долевая собственность 348/1000 №73-73-02/022/2005-136</t>
  </si>
  <si>
    <t>73:23:013020:1586</t>
  </si>
  <si>
    <t>73:40:50:000 017 711</t>
  </si>
  <si>
    <t>73:40:50:0478 016 1000</t>
  </si>
  <si>
    <t>73:40:50:0478 016 1001</t>
  </si>
  <si>
    <t>360/1000 долей жилого дома общей площадью 92,20 кв.м.</t>
  </si>
  <si>
    <t>73:40:50:000 017 376</t>
  </si>
  <si>
    <t>73:23:014217:88</t>
  </si>
  <si>
    <t>73:23:014217:90</t>
  </si>
  <si>
    <t>73:23:014217:96</t>
  </si>
  <si>
    <t>5а</t>
  </si>
  <si>
    <t>7а</t>
  </si>
  <si>
    <t>73:40:50:000 011 355</t>
  </si>
  <si>
    <t>КАРТАМЦОВА МАРИНА НИКОЛАЕВНА</t>
  </si>
  <si>
    <t>Ордер 13569 от 02.09.1999</t>
  </si>
  <si>
    <t>Ордер 10225 от 12.01.1993</t>
  </si>
  <si>
    <t>ПОГОДИН АЛЕКСАНДР ЕВГЕНЬЕВИЧ</t>
  </si>
  <si>
    <t>МАТВЕЕВА ОЛЬГА БОРИСОВНА</t>
  </si>
  <si>
    <t xml:space="preserve">Ордер 3159 от 13.09.1990
</t>
  </si>
  <si>
    <t xml:space="preserve">Ордер 149 от 09.07.1964
</t>
  </si>
  <si>
    <t xml:space="preserve">ПЕЧНИКОВА ЕЛЕНА АНАТОЛЬЕВНА
</t>
  </si>
  <si>
    <t>73:40:50:000 512 480</t>
  </si>
  <si>
    <t>73:40:50:000 512 481</t>
  </si>
  <si>
    <t>73:40:50:215 015 349</t>
  </si>
  <si>
    <t>73:40:50:0478 016 1003</t>
  </si>
  <si>
    <t>73:40:60:041 013 1040</t>
  </si>
  <si>
    <t>73:23:010211:1095</t>
  </si>
  <si>
    <t>Ордер 8616 от 28.08.1990</t>
  </si>
  <si>
    <t>ХРАМУШИН ЮРИЙ ФЕДОРОВИЧ</t>
  </si>
  <si>
    <t>Ордер 7468 от 23.08.1990</t>
  </si>
  <si>
    <t>Ордер 12597 от 27.12.1996</t>
  </si>
  <si>
    <t>ГОНЧАРОВА СВЕТЛАНА ФИЛИППОВНА</t>
  </si>
  <si>
    <t>ЧАРЫЕВА ЛЮБОВЬ НИКОЛАЕВНА</t>
  </si>
  <si>
    <t>Ордер 439 от 25.02.1972</t>
  </si>
  <si>
    <t>ХОХЛОВ ЮРИЙ ВИКТОРОВИЧ</t>
  </si>
  <si>
    <t>ФРОЛОВ ПЕТР ВЛАДИМИРОВИЧ</t>
  </si>
  <si>
    <t>Ордер 5592 от 03.05.1988</t>
  </si>
  <si>
    <t>КОЧЕПАСОВ ЮРИЙ АЛЕКСАНДРОВИЧ</t>
  </si>
  <si>
    <t>Ордер 13162 от 15.02.1983</t>
  </si>
  <si>
    <t>ЧЕТКАСОВ ВЛАДИМИР АНАТОЛЬЕВИЧ</t>
  </si>
  <si>
    <t>Ордер 13483 от 25.08.1983</t>
  </si>
  <si>
    <t>РОЗМАХОВА ЛИЛИЯ МОДЕСТОВНА</t>
  </si>
  <si>
    <t>Ордер 375 от 14.04.1987</t>
  </si>
  <si>
    <t>РУЗАНОВА ВАЛЕНТИНА ПАВЛОВНА</t>
  </si>
  <si>
    <t>СЕРГЕЕВА ОЛЬГА СЕРГЕЕВНА</t>
  </si>
  <si>
    <t>Ордер 13785 от 01.06.2000</t>
  </si>
  <si>
    <t>договор найма 3683 от 24.02.2005</t>
  </si>
  <si>
    <t>договор найма 3833 от 28.02.2005</t>
  </si>
  <si>
    <t>ЛЕОНТЬЕВ АЛЕКСАНДР НИКОЛАЕВИЧ</t>
  </si>
  <si>
    <t>БЫЧКОВА ИРИНА НИКОЛАЕВНА</t>
  </si>
  <si>
    <t>Ордер 11148 от 12.04.1994</t>
  </si>
  <si>
    <t>САХАРОВ АЛЕКСЕЙ НИКОЛАЕВИЧ</t>
  </si>
  <si>
    <t>73:40:50:0478 016 1103</t>
  </si>
  <si>
    <t>73:40:50:000 018 582</t>
  </si>
  <si>
    <t>73:40:50:000 018 583</t>
  </si>
  <si>
    <t>73:40:50:000 018 584</t>
  </si>
  <si>
    <t>73:23:014002:1478</t>
  </si>
  <si>
    <t>73:23:014002:556</t>
  </si>
  <si>
    <t>73:40:50:000 020 966</t>
  </si>
  <si>
    <t xml:space="preserve">24а </t>
  </si>
  <si>
    <t>73:40:50:000 051 702</t>
  </si>
  <si>
    <t>ДЕНИСЛЯМОВ САИД ВИЛЬДАНОВИЧ</t>
  </si>
  <si>
    <t>Ордер 6039 от 12.01.1990</t>
  </si>
  <si>
    <t>СОРОКИНА СВЕТЛАНА ЕВГЕНЬЕВНА</t>
  </si>
  <si>
    <t>Ордер 10346 от 17.07.1991</t>
  </si>
  <si>
    <t>ХОХЛОВА ТАМАРА ЕФИМОВНА</t>
  </si>
  <si>
    <t>НАМАКОНОВА РОЗА ВАЗЫХОВНА</t>
  </si>
  <si>
    <t>Ордер 13 от 06.04.1995</t>
  </si>
  <si>
    <t>ЦАРЕВ ПЕТР ПЕТРОВИЧ</t>
  </si>
  <si>
    <t>договор соц.найма 04/25-2010/24-сн от 21.10.2010</t>
  </si>
  <si>
    <t>МАЛЫХ ТАТЬЯНА ВЛАДИМИРОВНА</t>
  </si>
  <si>
    <t>73:40:50:000 012 245</t>
  </si>
  <si>
    <t>73:23:011005:242</t>
  </si>
  <si>
    <t>Постановление Главы Администрации города от  17.03.2009 №677, от 10.01.2013 № 10, от 29.01.2013 № 212</t>
  </si>
  <si>
    <t>24</t>
  </si>
  <si>
    <t>Наименование ограничения (обремененения)</t>
  </si>
  <si>
    <t xml:space="preserve">Постановление Администрации города от 06.05.2002 №602, Распоряжение Главы города от 30.12.2004 № 345-р, Долевая собственность 323/1000 №73-73-02/028/2005-221, Постановление Администрации города от 20.12.2016 №2545 </t>
  </si>
  <si>
    <t>нет сведений, снят с учета</t>
  </si>
  <si>
    <t>14/3,6,9,12,21,24,27,30,33</t>
  </si>
  <si>
    <t>220/1000 долей от общей площади 179,79 кв.м.</t>
  </si>
  <si>
    <t>73:40:50:000 020 321</t>
  </si>
  <si>
    <t>15/4,5,6,7,16,19,22,23,24</t>
  </si>
  <si>
    <t>174/1000 доли от общей площади 176,78 кв.м.</t>
  </si>
  <si>
    <t>73:40:50:016 015 134</t>
  </si>
  <si>
    <t>73:40:50:016 015 136</t>
  </si>
  <si>
    <t>73:40:50:000 011 750</t>
  </si>
  <si>
    <t>Постановление Администрации города от 01.07.2013 №2078</t>
  </si>
  <si>
    <t>73:40:50:000 020 163</t>
  </si>
  <si>
    <t>73:40:50:000 020 162</t>
  </si>
  <si>
    <t>73:40:50:000 010 207</t>
  </si>
  <si>
    <t>73:40:50:000 018 758</t>
  </si>
  <si>
    <t>73:40:51:020 012 1063</t>
  </si>
  <si>
    <t>73:40:50:000 004 746</t>
  </si>
  <si>
    <t>73:40:50:000 011 958</t>
  </si>
  <si>
    <t>73:40:50:000 011 964</t>
  </si>
  <si>
    <t>1/2 доли от общей площади 57,48 кв.м</t>
  </si>
  <si>
    <t>309/1000 долей от общей площади 222,17 кв.м.</t>
  </si>
  <si>
    <t>73:40:50:000 020 167</t>
  </si>
  <si>
    <t>73:40:50:000 018 340</t>
  </si>
  <si>
    <t>73:40:60:041 013 1557</t>
  </si>
  <si>
    <t>73:40:50:020 016 369</t>
  </si>
  <si>
    <t>73:40:50:204 078 327</t>
  </si>
  <si>
    <t>73:40:50:000 017 138</t>
  </si>
  <si>
    <t>97а</t>
  </si>
  <si>
    <t>Договор социального найма жилого помещения №284 от 06.08.2015 (постановление Администрации города от 06.08.2015 №2718)</t>
  </si>
  <si>
    <t>73:40:50:456 895 557</t>
  </si>
  <si>
    <t>Постановление Главы Администрации города от  17.03.2009 №677</t>
  </si>
  <si>
    <t>73:40:50:000 017 287</t>
  </si>
  <si>
    <t>73:40:50:000 017 288</t>
  </si>
  <si>
    <t>73:40:60:041 013 2236</t>
  </si>
  <si>
    <t>73:40:50:2193</t>
  </si>
  <si>
    <t>73:40:50:020 016 419</t>
  </si>
  <si>
    <t>Постановление Администрации города от 30.11.2007 №3475, от 10.04.2012 № 1207, от 31.08.2012 № 3122, от 15.05.2013 № 1589, от 28.05.2013 № 1751, от 12.12.2013 № 3987,т 23.10.2015 № 3524</t>
  </si>
  <si>
    <t>Постановление Администрации города от 06.05.2002 №602, Распоряжение Главы города от 30.12.2004 № 345-р, Долевая собственность 166/1000 №73-73-02/010/2007-200 08.06.2007, Постановление Администрации города от 17.01.2017 №064</t>
  </si>
  <si>
    <t>Постановление Администрации города от 06.05.2002 №602, Распоряжение Главы города от 30.12.2004 № 345-р, Собственность 73-73-02/007/2009-257 31.08.2009, Постановление Администрации города от 17.01.2017 №064</t>
  </si>
  <si>
    <t>Постановление Администрации города от 06.05.2002 №602, Распоряжение Главы города от 30.12.2004 № 345-р, Долевая собственность 62/1000 №73-73-02/010/2007-280 26.06.2007, Постановление Администрации города от 17.01.2017 №064</t>
  </si>
  <si>
    <t>Постановление Администрации города от 03.09.2008 №2847, от 15.03.2013 № 849, от 29.03.2013 № 1060, от 11.07.2013 № 2168,от 31.03.2015 №973</t>
  </si>
  <si>
    <t>9б</t>
  </si>
  <si>
    <t>23а</t>
  </si>
  <si>
    <t>37а</t>
  </si>
  <si>
    <t>Постановление Администрации города от 03.12.2008 №4007</t>
  </si>
  <si>
    <t>Журавлева Наталья Федоровна</t>
  </si>
  <si>
    <t>73:23:010906:730</t>
  </si>
  <si>
    <t>Договор социального найма жилого помещения №257 от 20.04.2015 (постановление Администрации города от 20.04.2015 №1163)</t>
  </si>
  <si>
    <t>Емелина Лариса Алексеевна</t>
  </si>
  <si>
    <t>73:23:013113:279</t>
  </si>
  <si>
    <t>73:23:013113:444</t>
  </si>
  <si>
    <t>Постановление Главы города от 23.10.2008 №3478, от 21.03.2013 № 914, от 17.09.2013 № 2960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</si>
  <si>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73-73-02/289/2014-226</t>
  </si>
  <si>
    <t>73:40:50:000 020 949</t>
  </si>
  <si>
    <t>пос.Лесхоза</t>
  </si>
  <si>
    <t>Муниципальный контракт купли-продажи недвижимого имущества от 16.10.2007. Свидететльство о государственной регистрации права №73-73-02/106/2007-236 от 05.12.2007, серия 73 АТ №652840, Собственность №73-73-02/106/2007-236</t>
  </si>
  <si>
    <t>73:40:50:204 078 435</t>
  </si>
  <si>
    <t>73:40:50:000 012 234</t>
  </si>
  <si>
    <t>73:40:50:000 021 585</t>
  </si>
  <si>
    <t>73:40:50:000 010 276</t>
  </si>
  <si>
    <t>73:40:50:000 021 586</t>
  </si>
  <si>
    <t>73:40:50:000 004 993</t>
  </si>
  <si>
    <t>73:40:50:000 005 007</t>
  </si>
  <si>
    <t>73:40:50:000 005 013</t>
  </si>
  <si>
    <t>Постановление Администрации города от 03.02.2012 № 366, от 22.03.2012 № 973, от 09.11.2012 № 3936, от 11.07.2013 № 2168, от 17.09.2013 № 2960, от 12.12.2013 № 3987, Долевая собственность 645/1000 №73-73-02/058/2005-202 08.06.2005</t>
  </si>
  <si>
    <t>Постановление Администрации города от 18.04.2017 №673</t>
  </si>
  <si>
    <t>73:40:50:456 895 473</t>
  </si>
  <si>
    <t>73:40:51:020 012 913</t>
  </si>
  <si>
    <t>Постановление Главы города от 30.07.2008 №2324. Постановление Администрации города от 11.12.2009 №3722</t>
  </si>
  <si>
    <t>73:40:50:000 018 657</t>
  </si>
  <si>
    <t>4а</t>
  </si>
  <si>
    <t>8а</t>
  </si>
  <si>
    <t>73:40:50:204 078 284</t>
  </si>
  <si>
    <t>73:40:60:041 013 1675</t>
  </si>
  <si>
    <t>Победы</t>
  </si>
  <si>
    <t>2а</t>
  </si>
  <si>
    <t>73:40:50:000 014 681</t>
  </si>
  <si>
    <t>73:40:50:000 014 664</t>
  </si>
  <si>
    <t>Славского</t>
  </si>
  <si>
    <t>73:40:50:000 011 053</t>
  </si>
  <si>
    <t>73:40:60:041 013 2246</t>
  </si>
  <si>
    <t>73:23:013020:1506</t>
  </si>
  <si>
    <t>73:23:011309:219</t>
  </si>
  <si>
    <t>73:23:011310:355</t>
  </si>
  <si>
    <t>73:23:011309:266</t>
  </si>
  <si>
    <t>278/1000 долей от общей площади 181,83 кв.м.</t>
  </si>
  <si>
    <t>73:40:50:000 051 469</t>
  </si>
  <si>
    <t xml:space="preserve">Постановление Администрации города от 06.05.2002 №602, Постановление Главы города от 30.12.2004 №345-р, Долевая собственность 731/1000 №73-01/01-89/2004-123, Постановление Администрации города от 20.12.2016 №2547 </t>
  </si>
  <si>
    <t>596/1000 доли от общей площади от 34,28 кв.м</t>
  </si>
  <si>
    <t>323/1000 доли от общей площади 48,17 кв.м</t>
  </si>
  <si>
    <t>323/1000 доли от общей площади 47,39 кв.м</t>
  </si>
  <si>
    <t>МЫШАЛОВА НАДЕЖДА ИГОРЕВНА</t>
  </si>
  <si>
    <t>Ордер 13561 от 05.08.1999</t>
  </si>
  <si>
    <t>Сизиков Сергей Семенович</t>
  </si>
  <si>
    <t>АФОНЬКИНА ОЛЬГА ЕВГЕНЬЕВНА</t>
  </si>
  <si>
    <t xml:space="preserve">договор соц.найма 2554 от 15.12.2004
</t>
  </si>
  <si>
    <t>КРЫЛОВА МАРИНА ЮРЬЕВНА</t>
  </si>
  <si>
    <t>Ордер 16396 от 28.02.1995</t>
  </si>
  <si>
    <t>АФАНАСЬЕВ ВЛАДИМИР ЮРЬЕВИЧ</t>
  </si>
  <si>
    <t>Постановление Администрации города от 07.04.2010 №1054, от 17.10.2011 №3988, от 17.09.2012 № 3275, от 09.11.2012 №3936, от 10.01.2013 № 10, от 11.07.2013 № 2168, от 06.06.2014 № 1715, от 15.12.2014 № 3968, от 31.03.2015 №973</t>
  </si>
  <si>
    <t>73:40:50:000 051 399</t>
  </si>
  <si>
    <t>73:40:50:000 018 270</t>
  </si>
  <si>
    <t>731/1000 доли от общей площади 47,3 кв.м</t>
  </si>
  <si>
    <t>4/26,27</t>
  </si>
  <si>
    <t>9/13,14,15</t>
  </si>
  <si>
    <t>12/27,28</t>
  </si>
  <si>
    <t>14/13,14,15</t>
  </si>
  <si>
    <t>73:40:60:041 013 1562</t>
  </si>
  <si>
    <t>73:40:60:041 013 1566</t>
  </si>
  <si>
    <t>73:40:51:020 012 881</t>
  </si>
  <si>
    <t>73:40:60:041 013 1585</t>
  </si>
  <si>
    <t>668/1000 доли от общей площади 169,4 кв.м</t>
  </si>
  <si>
    <t>73:40:50:000 018 640</t>
  </si>
  <si>
    <t>73:40:50:000 018 641</t>
  </si>
  <si>
    <t>73:40:50:000 018 642</t>
  </si>
  <si>
    <t>73:23:012918:165</t>
  </si>
  <si>
    <t>73:23:010309:117</t>
  </si>
  <si>
    <t>73:40:50:000 021 550</t>
  </si>
  <si>
    <t>73:40:50:000 021 551</t>
  </si>
  <si>
    <t>73:40:50:000 021 552</t>
  </si>
  <si>
    <t>73:40:50:000 021 553</t>
  </si>
  <si>
    <t>73:40:50:000 021 554</t>
  </si>
  <si>
    <t>73:40:50:000 021 555</t>
  </si>
  <si>
    <t>73:40:60:041 013 1538</t>
  </si>
  <si>
    <t>73:40:60:041 013 1539</t>
  </si>
  <si>
    <t>Договор социального найма жилого помещения №411 от 16.08.2016 (постановление Администрации города от 16.08.2016 №1662)</t>
  </si>
  <si>
    <t>Балаев Алексей Александрович</t>
  </si>
  <si>
    <t>Договор социального найма жилого помещения №410 от 16.08.2016 (постановление Администрации города от 16.08.2016 №1662)</t>
  </si>
  <si>
    <t>Казачук Алексей Валерьевич</t>
  </si>
  <si>
    <t>73:40:50:0478 016 1038</t>
  </si>
  <si>
    <t>Постановление Главы Администрации города от  06.02.2009 №183, от 29.05.2012 № 1891</t>
  </si>
  <si>
    <t>441/1000 долей жилого дома общей площадью 81,66 кв.м.</t>
  </si>
  <si>
    <t>73:40:50:0478 016 1065</t>
  </si>
  <si>
    <t>73:40:51:020 012 1068</t>
  </si>
  <si>
    <t>73:40:51:020 012 1069</t>
  </si>
  <si>
    <t>73:23:010609:773</t>
  </si>
  <si>
    <t>73:23:010507:2223</t>
  </si>
  <si>
    <t>73:23:010604:143</t>
  </si>
  <si>
    <t>73:23:010604:140</t>
  </si>
  <si>
    <t>73:23:010604:268</t>
  </si>
  <si>
    <t>73:23:013319:52</t>
  </si>
  <si>
    <t>Постановление Администрации города от 12.01.2015 № 25. Муниципальный контракт от 28.11.2014 № 684-ПП. Свидетельство о государственной регистрации права от 24.12.2014 № 73-73-02/217/2014-827, Собственность 73-73-02/217/2014-827 24.12.2014, от 28.11.2016 №2359</t>
  </si>
  <si>
    <t>15/13,15,16</t>
  </si>
  <si>
    <t xml:space="preserve">Ордер 10109 от 14.05.1991
</t>
  </si>
  <si>
    <t>МАСТЕРОВ НИКОЛАЙ АЛЕКСАНДРОВИЧ</t>
  </si>
  <si>
    <t>Ордер 19845 от 20.06.2000</t>
  </si>
  <si>
    <t>Ордер 157 от 03.04.1986</t>
  </si>
  <si>
    <t>Ордер 328 от 02.07.1986</t>
  </si>
  <si>
    <t>Суханова Тамара Владимировна</t>
  </si>
  <si>
    <t>ВАРНАКОВ ЕВГЕНИЙ АЛЕКСАНДРОВИЧ</t>
  </si>
  <si>
    <t xml:space="preserve">Анисимов Виктор Михайлович
</t>
  </si>
  <si>
    <t xml:space="preserve">Ордер №12334 от 29.05.1996
</t>
  </si>
  <si>
    <t>ШУЛЬГА ЕЛЕНА АЛЕКСЕЕВНА</t>
  </si>
  <si>
    <t xml:space="preserve">Ордер №10795 от 15.10.1991
</t>
  </si>
  <si>
    <t xml:space="preserve">КУДАКОВА ГАЛИНА СЕРГЕЕВНА
</t>
  </si>
  <si>
    <t>Ордер №10746 от 22.10.1991</t>
  </si>
  <si>
    <t>СЕМЕНОВА ЛЮДМИЛА НИКОЛАЕВНА</t>
  </si>
  <si>
    <t>ЖУРАВЛЕВ ВЛАДИМИР БОРИСОВИЧ</t>
  </si>
  <si>
    <t>СОЛОВЬЕВА ОКСАНА ВЛАДИМИРОВНА</t>
  </si>
  <si>
    <t>Бурлаков Валерий Валерьевич</t>
  </si>
  <si>
    <t>Постановление Администрации города от 14.02.2014 № 383, от 15.12.2014 № 3968, Долевая собственность 142/1000 №73-01/01-12/2004-74</t>
  </si>
  <si>
    <t>73:23:013020:1455</t>
  </si>
  <si>
    <t xml:space="preserve">Постановление Администрации города от 14.02.2014 № 383, от 15.12.2014 № 3968, Долевая собственность 92/1000 №73-01/01-12/2004-75 </t>
  </si>
  <si>
    <t>73:23:013020:1457</t>
  </si>
  <si>
    <t>73:23:014603:82</t>
  </si>
  <si>
    <t>Домовладение</t>
  </si>
  <si>
    <t>Скачков Константин Витальевич</t>
  </si>
  <si>
    <t>73:40:50:000 051 365</t>
  </si>
  <si>
    <t>73:40:50:000 014 833</t>
  </si>
  <si>
    <t>Ордер от 01.02.1984 №14836</t>
  </si>
  <si>
    <t>Сайфутдинов Магдан Инсафович</t>
  </si>
  <si>
    <t>Ордер от 07.02.1984 №14835</t>
  </si>
  <si>
    <t>Крюков Сергей Николаевич</t>
  </si>
  <si>
    <t>Исаев Сергей Александрович</t>
  </si>
  <si>
    <t>Ордер от 01.08.1973 №1274</t>
  </si>
  <si>
    <t>Гатин Ирик Тагирович</t>
  </si>
  <si>
    <t>Ордер от 05.10.1992 №13421</t>
  </si>
  <si>
    <t>Мухаметзянов Нурулла Хусаинович</t>
  </si>
  <si>
    <t>Ордер от 17.06.1987 №1036</t>
  </si>
  <si>
    <t>Улитин Александр Петрович</t>
  </si>
  <si>
    <t>Ордер от 27.01.1983 №12-694</t>
  </si>
  <si>
    <t>Семенова Любовь Ивановна</t>
  </si>
  <si>
    <t>Ордер от 26.04.1993 №13698</t>
  </si>
  <si>
    <t>Долгов Владимир Иванович</t>
  </si>
  <si>
    <t>380/1000 долей жилого дома общей площадью 330,29 кв.м.</t>
  </si>
  <si>
    <t>Постановление Главы Администрации города от 18.12.2008 №4222. Постановление Администрации гроода от 27.06.2011 №2433</t>
  </si>
  <si>
    <t>73:40:50:000 051 256</t>
  </si>
  <si>
    <t>73:40:50:000 018 045</t>
  </si>
  <si>
    <t>73:40:50:000 020 844</t>
  </si>
  <si>
    <t>73:40:60:041 013 2323</t>
  </si>
  <si>
    <t>73:40:50:000 018 736</t>
  </si>
  <si>
    <t>73:40:50:000 012 212</t>
  </si>
  <si>
    <t>73:40:50:000 012 213</t>
  </si>
  <si>
    <t>73:40:50:000 019 887</t>
  </si>
  <si>
    <t>73:40:50:456 895 416</t>
  </si>
  <si>
    <t>73:23:011310:602</t>
  </si>
  <si>
    <t>Толстов Олег Николаевич</t>
  </si>
  <si>
    <t>Постановление Администрации города от 10.07.2008 №2060, от 31.01.2013 № 241, от 15.05.2013 № 1589, от 11.07.2013 № 2168, от 17.09.2013 № 2960, от 11.04.2014 № 1040,от 13.05.2015 №1351</t>
  </si>
  <si>
    <t>73:40:51:020 012 958</t>
  </si>
  <si>
    <t>73:40:50:000 017 043</t>
  </si>
  <si>
    <t>73:40:50:140 641 250</t>
  </si>
  <si>
    <t>73:40:50:140 641 252</t>
  </si>
  <si>
    <t>Октябрьская</t>
  </si>
  <si>
    <t>Постановление Администрации города от 21.11.2007 №3333, от 03.02.2014 № 274</t>
  </si>
  <si>
    <t>664/1000 доли от общей площади 97,5 кв.м.</t>
  </si>
  <si>
    <t>73:40:50:020 016 347</t>
  </si>
  <si>
    <t>73:40:50:000 018 660</t>
  </si>
  <si>
    <t>73:23:013013:1849</t>
  </si>
  <si>
    <t>73:23:013020:1473</t>
  </si>
  <si>
    <t>73:23:013020:1483</t>
  </si>
  <si>
    <t>73:23:013020:1527</t>
  </si>
  <si>
    <t>73:40:50:056 012 320</t>
  </si>
  <si>
    <t>155/1000 доли от общей площади 268,6 кв.м</t>
  </si>
  <si>
    <t>73:23:011310:594</t>
  </si>
  <si>
    <t>73:23:011310:595</t>
  </si>
  <si>
    <t>73:23:013020:796</t>
  </si>
  <si>
    <t>73:40:51:020 012 887</t>
  </si>
  <si>
    <t>Постановление Администрации города от 27.07.2011 №2809, от 31.08.2012 № 3122, от 17.09.2013 № 2960, от 15.12.2014 № 3968, Долевая собственность 62/1000 №73-73-02/010/2007-309 от 17.07.2007</t>
  </si>
  <si>
    <t>82/1000 долей жилого помещения общей площадью 382,8 кв.м.</t>
  </si>
  <si>
    <t>Прониной</t>
  </si>
  <si>
    <t>Постановление Администрации города от 03.09.2008 №2847, от 24.03.2014 № 801</t>
  </si>
  <si>
    <t>73:40:50:000 015 912</t>
  </si>
  <si>
    <t>Постановление Администрации города от 16.02.2011 №508</t>
  </si>
  <si>
    <t>Маланина Валентина Викторовна</t>
  </si>
  <si>
    <t>Потапчева Наталья Аркадьевна</t>
  </si>
  <si>
    <t>Кулиев Эльбрус Кариб Оглы</t>
  </si>
  <si>
    <t>Ратникова Любовь Павловна</t>
  </si>
  <si>
    <t>Глухов Иван Петрович</t>
  </si>
  <si>
    <t>Ордер № 18489 от 08.01.1998</t>
  </si>
  <si>
    <t>Ордер № 4498 от 18.01.1989</t>
  </si>
  <si>
    <t>Платонов Николай Николаевич</t>
  </si>
  <si>
    <t>Парская Надежда Павловна</t>
  </si>
  <si>
    <t>Ордер № 4202 от 05.01.1989</t>
  </si>
  <si>
    <t>Ордер №  4466 от 03.01.1989</t>
  </si>
  <si>
    <t>Морев Сергей В</t>
  </si>
  <si>
    <t>Борисова Татьяна Сергеевна</t>
  </si>
  <si>
    <t>Ордер №  4445 от 17.07.1989</t>
  </si>
  <si>
    <t>Ордер №  5952 от 17.07.1989</t>
  </si>
  <si>
    <t>Ордер №  535 от 20.05.1987</t>
  </si>
  <si>
    <t>Борисова Нина Петровна</t>
  </si>
  <si>
    <t>Трошенькина Татьяна Михайловна</t>
  </si>
  <si>
    <t>Каляева Наталия Александровна</t>
  </si>
  <si>
    <t xml:space="preserve">Ордер № 2230 от  05.03.1988    </t>
  </si>
  <si>
    <t>Смольникова Тамара Дмитриевна</t>
  </si>
  <si>
    <t>Давыдов Степан Филиппович</t>
  </si>
  <si>
    <t>Чуйков Александр Исакович</t>
  </si>
  <si>
    <t>Ордер № 8707 от 27.09.1991</t>
  </si>
  <si>
    <t>Ордер № 1665 от 09.10.1987</t>
  </si>
  <si>
    <t>Ордер № 984 от 14.07.1987</t>
  </si>
  <si>
    <t>Шепелева Галина Александровна</t>
  </si>
  <si>
    <t>Присадин Игорь Юрьевич</t>
  </si>
  <si>
    <t>Ордер №20973 от  20.05.2004</t>
  </si>
  <si>
    <t>Ахметзянов Амерзан Рифгадьевич</t>
  </si>
  <si>
    <t>Ордер 3131 от 30.05.1985</t>
  </si>
  <si>
    <t>Аряпова Любовь Васильевна</t>
  </si>
  <si>
    <t>Насибуллин Гакиль Сингатович</t>
  </si>
  <si>
    <t>Ордер 18405 от 11.02.1986</t>
  </si>
  <si>
    <t xml:space="preserve">Соболева Наталья Николаевна
</t>
  </si>
  <si>
    <t>73:40:60:041 013 1629</t>
  </si>
  <si>
    <t>73:40:50:000 018 731</t>
  </si>
  <si>
    <t>Постановление Главы Администрации города от  05.02.2009 №160</t>
  </si>
  <si>
    <t>Козлова</t>
  </si>
  <si>
    <t>73:40:50:000 051 424</t>
  </si>
  <si>
    <t>73:23:010310:443</t>
  </si>
  <si>
    <t>73:23:010303:248</t>
  </si>
  <si>
    <t>73:23:010309:195</t>
  </si>
  <si>
    <t>73:23:010303:204</t>
  </si>
  <si>
    <t>73:23:010309:229</t>
  </si>
  <si>
    <t>73:23:010303:411</t>
  </si>
  <si>
    <t>СУЛЕЙМАНОВ ТАМИР ШАЙХУТДИНОВИЧ</t>
  </si>
  <si>
    <t>Ордер 7070 от 12.02.1980</t>
  </si>
  <si>
    <t>договор соц найма 2 от 30.12.2011</t>
  </si>
  <si>
    <t>АХМАДЕЕВ МАРС МАРАТОВИЧ</t>
  </si>
  <si>
    <t>ОРДЕР 6398 ОТ 21.09.1979</t>
  </si>
  <si>
    <t>СТЕПАНОВ СЕРГЕЙ ВЛАДИМИРОВИЧ</t>
  </si>
  <si>
    <t>Ордер 11728 от 05.03.1992, ордер 12655 от 14.01.1982,</t>
  </si>
  <si>
    <t>ПЕТРОВ АЛЕКСАНДР АНАТОЛЬЕВИЧ
БЛАГОРАЗУМОВ ВАСИЛИЙ АЛЕКСАНДРОВИЧ,</t>
  </si>
  <si>
    <t>Ордер 19870 от 17.06.1999</t>
  </si>
  <si>
    <t>КУМАЕВА ОЛЬГА ЛЕОНИДОВНА</t>
  </si>
  <si>
    <t>Ордер 18207 от 24.12.1995</t>
  </si>
  <si>
    <t>петров юрий иванович</t>
  </si>
  <si>
    <t>Ордер 3109 от 01.07.1988</t>
  </si>
  <si>
    <t>ОСЕТРОВА ГАЛИНА ВАСИЛЬЕВНА</t>
  </si>
  <si>
    <t>Ордер 3028 от 03.08.1988</t>
  </si>
  <si>
    <t>ШАЛДЫБИН ВЛАДИМИР ВАЛЕНТИНОВИЧ</t>
  </si>
  <si>
    <t>Ордер 17729 от 01.10.1985</t>
  </si>
  <si>
    <t>ПАПУШКИН ВЛАДИМИР ИВАНОВИЧ</t>
  </si>
  <si>
    <t xml:space="preserve">Ордер 17485 от 23.07.1985
</t>
  </si>
  <si>
    <t>БЕЛОВА АЛЕВТИНА ПАВЛОВНА</t>
  </si>
  <si>
    <t>Ордер 645 от 17.11.1967</t>
  </si>
  <si>
    <t>3/3,5,7,9,17,18,20,22,23,24</t>
  </si>
  <si>
    <t>348/1000 доли от общей площади 189,32 кв.м.</t>
  </si>
  <si>
    <t>73:40:50:000 051 567</t>
  </si>
  <si>
    <t>73:40:50:000 051 568</t>
  </si>
  <si>
    <t>73:40:50:000 017 021</t>
  </si>
  <si>
    <t>73:40:51:020 012 1070</t>
  </si>
  <si>
    <t>73:40:51:020 012 1071</t>
  </si>
  <si>
    <t>73:40:50:016 015 163</t>
  </si>
  <si>
    <t>73:23:010509:1121</t>
  </si>
  <si>
    <t>73:23:010509:1135</t>
  </si>
  <si>
    <t>73:40:50:000 016 946</t>
  </si>
  <si>
    <t>73:40:60:041 013 1537</t>
  </si>
  <si>
    <t>73:40:50:000 018 273</t>
  </si>
  <si>
    <t>73:40:50:000 015 313</t>
  </si>
  <si>
    <t>73:40:50:000 004 745</t>
  </si>
  <si>
    <t>73:40:50:456 895 425</t>
  </si>
  <si>
    <t>73:40:50:000 016 955</t>
  </si>
  <si>
    <t>73:23:013221:77</t>
  </si>
  <si>
    <t>Договор мены от 02.07.2010 №7. Свидетельство о государственной регистрации права от 09.08.2010 №73-73-02/100/2010-304, Собственность 73-73-02/100/2010-304 09.08.2010</t>
  </si>
  <si>
    <t>Постановление Главы Администрации города от 03.12.2008 №4009, от 12.12.2013 № 3987</t>
  </si>
  <si>
    <t>73:40:51:020 012 874</t>
  </si>
  <si>
    <t>73:40:50:204 078 316</t>
  </si>
  <si>
    <t xml:space="preserve"> 73:23:010610:95 </t>
  </si>
  <si>
    <t>73:23:010906:329</t>
  </si>
  <si>
    <t>73:23:010906:399</t>
  </si>
  <si>
    <t>73:23:010906:402</t>
  </si>
  <si>
    <t>73:23:010906:404</t>
  </si>
  <si>
    <t>73:23:010906:405</t>
  </si>
  <si>
    <t>73:23:010906:407</t>
  </si>
  <si>
    <t>73:23:010906:322</t>
  </si>
  <si>
    <t>73:23:010906:387</t>
  </si>
  <si>
    <t>73:23:010906:414</t>
  </si>
  <si>
    <t>Постановление Администрации города от 18.05.2012 № 1703, Собственность 73-73-02/117/2013-456 27.09.2013, Постановление Администрации города от 28.11.2016 №2357</t>
  </si>
  <si>
    <t>Постановление Администрации города от 06.05.2002 №602, Распоряжение Главы города от 30.12.2004 № 345-р, Долевая собственность 590/1000 №73-73-02/111/2008-058, Постановление Администрации города от 20.12.2016 №2545</t>
  </si>
  <si>
    <t>Постановление Администрации города от 14.02.2014 № 383, Долевая собственность 112/1000 №73-73-02/201/2014-940</t>
  </si>
  <si>
    <t>73:23:013013:2409</t>
  </si>
  <si>
    <t>Постановление Администрации города от 02.03.2010 №580, от 17.09.2013 № 2960, от 06.06.2014 № 1715</t>
  </si>
  <si>
    <t>73:40:60:041 013 1250</t>
  </si>
  <si>
    <t>73:40:60:041 013 1257</t>
  </si>
  <si>
    <t>73:40:50:000 017 862</t>
  </si>
  <si>
    <t>73:40:60:041 013 2224</t>
  </si>
  <si>
    <t>73:40:50:000 015 586</t>
  </si>
  <si>
    <t>73:40:50:000 017 703</t>
  </si>
  <si>
    <t>73:40:60:041 013 1078</t>
  </si>
  <si>
    <t>Постановление Администрации города от 06.04.2009 №923. Соглашение о безвозмездной передаче недвижимого имущества в муниципальную собственность от 26.05.2009. Свидетельство о государственной регистрации права от 15.06.2009 №73-73-02/007/2009-144, серия 73-АТ №894927. Постановление Администрации города от 31.08.2012 № 3119, от 10.01.2013 № 10, от 15.05.2013 № 1589, от 06.06.2014 № 1715, от 15.12.2014 № 3968,, от 25.11.2015 №3873, Собственность 73-73-02/007/2009-144 15.06.2009</t>
  </si>
  <si>
    <t>73:40:51:020 012 965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</si>
  <si>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</t>
  </si>
  <si>
    <t>73:40:50:215 015 342</t>
  </si>
  <si>
    <t>73:40:50:140 641 298</t>
  </si>
  <si>
    <t>73:40:50:000 017 726</t>
  </si>
  <si>
    <t>538/1000 доли от общей площади 270,4 кв.м</t>
  </si>
  <si>
    <t>73:23:013019:78</t>
  </si>
  <si>
    <r>
      <t xml:space="preserve">бессрочно;
</t>
    </r>
    <r>
      <rPr>
        <i/>
        <sz val="10"/>
        <rFont val="Times New Roman"/>
        <family val="1"/>
        <charset val="204"/>
      </rPr>
      <t>бессрочно</t>
    </r>
  </si>
  <si>
    <t>73:40:50:5208</t>
  </si>
  <si>
    <t>73:40:50:000 016 882</t>
  </si>
  <si>
    <t>73:40:50:000 051 522</t>
  </si>
  <si>
    <t>73:40:50:000 011 030</t>
  </si>
  <si>
    <t>73:40:50:000 013 256</t>
  </si>
  <si>
    <t>73:40:50:000 021 193</t>
  </si>
  <si>
    <t>73:40:51:020 012 914</t>
  </si>
  <si>
    <t>73:40:50:000 018 632</t>
  </si>
  <si>
    <t>73:40:50:000 018 633</t>
  </si>
  <si>
    <t>73:40:50:000 017 113</t>
  </si>
  <si>
    <t>Постановление Главы Администрации города от 21.11.2008 №3831, от 18.04.2013 № 1295, от 11.07.2013 № 2168</t>
  </si>
  <si>
    <t>Постановление Администрации города от 25.08.2010 №2816</t>
  </si>
  <si>
    <t>73:40:50:0478 016 980</t>
  </si>
  <si>
    <t>Чайкиной</t>
  </si>
  <si>
    <t>73:40:60:041 013 1083</t>
  </si>
  <si>
    <t>Постановление Администрации города от 08.11.2007 №3182</t>
  </si>
  <si>
    <t>73:40:50:000 051 775</t>
  </si>
  <si>
    <t xml:space="preserve">бессрочно
</t>
  </si>
  <si>
    <t>73:40:50:204 078 250</t>
  </si>
  <si>
    <t>Договор социального найма жилого помещения №413 от 01.09.2016 (постановление Администрации города от 01.09.2016 №1765)</t>
  </si>
  <si>
    <t>73:23:010902:1944</t>
  </si>
  <si>
    <t>73:23:010902:1946</t>
  </si>
  <si>
    <t>73:23:010902:1883</t>
  </si>
  <si>
    <t>Договор найма служебного  жилого помещения №260 от 30.04.2015 (постановление Администрации города от 30.04.2015 №1304)</t>
  </si>
  <si>
    <t>73:23:010310:88</t>
  </si>
  <si>
    <t>73:40:50:000 016 934</t>
  </si>
  <si>
    <t>73:40:50:000 017 182</t>
  </si>
  <si>
    <t>73:40:50:000 017 183</t>
  </si>
  <si>
    <t xml:space="preserve">Постановление Главы города от 18.05.2005 № 1097,Долевая собственность 591/1000 №73-73-02/082/2006-104, Постановление Администрации города от 20.12.2016 №2549 </t>
  </si>
  <si>
    <t xml:space="preserve">Постановление Главы города от 18.05.2005 № 1097,Долевая собственность 412/1000 №73-73-02/136/2008-122, Постановление Администрации города от 20.12.2016 №2549  </t>
  </si>
  <si>
    <t>Постановление Администрации города от 22.07.2008 №2257</t>
  </si>
  <si>
    <t>Курчатова</t>
  </si>
  <si>
    <t>73:40:50:000 011 348</t>
  </si>
  <si>
    <t>73:40:60:041 013 1201</t>
  </si>
  <si>
    <t>73:40:50:000 005 020</t>
  </si>
  <si>
    <t>73:40:50:016 015 152</t>
  </si>
  <si>
    <t>73:40:50:000 004 834</t>
  </si>
  <si>
    <t>73:40:50:000 018 918</t>
  </si>
  <si>
    <t>73:40:50:000 021 621</t>
  </si>
  <si>
    <t>Мориса Тореза</t>
  </si>
  <si>
    <t>Постановление Администрации города от 18.05.2012 № 1703, Собственность 73-73-02/117/2013-216 27.09.2013, Постановление Администрации города от 28.11.2016 №2357</t>
  </si>
  <si>
    <t>Постановление Администрации города от 18.05.2012 № 1703, Собственность 73-73-02/117/2013-450 27.09.2013, Постановление Администрации города от 28.11.2016 №2357</t>
  </si>
  <si>
    <t>73:40:50:000 020 000</t>
  </si>
  <si>
    <t>Постановление Администрации города от 18.08.2008 №2597, от 27.02.2015 № 639</t>
  </si>
  <si>
    <t>73:40:50:000 016 928</t>
  </si>
  <si>
    <t>73:40:50:000 014 648</t>
  </si>
  <si>
    <t>73:40:50:000 017 334</t>
  </si>
  <si>
    <t>73:40:60:041 013 1293</t>
  </si>
  <si>
    <t>73:40:60:041 013 1294</t>
  </si>
  <si>
    <t>628/1000 долей жилого дома общей площадью 117,9 кв.м.</t>
  </si>
  <si>
    <t>981 км</t>
  </si>
  <si>
    <t>73:40:50:204 078 450</t>
  </si>
  <si>
    <t>73:40:50:000 014 647</t>
  </si>
  <si>
    <t>73:23:013013:1077</t>
  </si>
  <si>
    <t>73:40:50:000 013 883</t>
  </si>
  <si>
    <t>Муниципальный контракт от 04.10.2016 №Ф.2016.285243, Постановление Администрации города от 10.03.2017 №371, Собственность №73:23:012917:933-73/002/2017-1 от 10.01.2017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</si>
  <si>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73-73/002-73/002/053/2015-65/1, Собственность 73-73/002-73/002/053/2015-65/1 19.03.2015</t>
  </si>
  <si>
    <t>73:23:013133:1638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</si>
  <si>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73-73/002-73/002/053/2015-63/1, Собственность 73-73/002-73/002/053/2015-63/1 19.03.2015</t>
  </si>
  <si>
    <t>73:23:013133:1616</t>
  </si>
  <si>
    <t>73:40:50:140 641 242</t>
  </si>
  <si>
    <t>Постановление Администрации города от 15.02.2011 №494</t>
  </si>
  <si>
    <t>73:40:60:041 013 1843</t>
  </si>
  <si>
    <t>73:40:50:000 006 710</t>
  </si>
  <si>
    <t>Красноармейская</t>
  </si>
  <si>
    <r>
      <t xml:space="preserve">Договор социального найма жилого помещения №307от 07.10.2015 (постановление Администрации города от 07.10.2015№3354)
</t>
    </r>
    <r>
      <rPr>
        <i/>
        <sz val="10"/>
        <rFont val="Times New Roman"/>
        <family val="1"/>
        <charset val="204"/>
      </rPr>
      <t>Договор социального найма жилого помещения №124 от 01.09.2014 (постановление Администрации города от 15.08.2014 №2497)</t>
    </r>
  </si>
  <si>
    <t>73:40:50:000 051 349</t>
  </si>
  <si>
    <t>73:40:50:1225</t>
  </si>
  <si>
    <t>73:40:51:020 012 873</t>
  </si>
  <si>
    <t>73:40:51:020 012 940</t>
  </si>
  <si>
    <r>
      <t xml:space="preserve">Ахтямова Нина Петровна;
</t>
    </r>
    <r>
      <rPr>
        <i/>
        <sz val="10"/>
        <rFont val="Times New Roman"/>
        <family val="1"/>
        <charset val="204"/>
      </rPr>
      <t>Буханова Надежда Николаевна</t>
    </r>
  </si>
  <si>
    <r>
      <t xml:space="preserve">46,24;
</t>
    </r>
    <r>
      <rPr>
        <i/>
        <sz val="10"/>
        <rFont val="Times New Roman"/>
        <family val="1"/>
        <charset val="204"/>
      </rPr>
      <t>63,71</t>
    </r>
  </si>
  <si>
    <r>
      <t xml:space="preserve">Договор социального найма жилого помещения №325 от 03.12.2015 (постановление Администрации города от 03.12.2015 №3954);
</t>
    </r>
    <r>
      <rPr>
        <i/>
        <sz val="10"/>
        <rFont val="Times New Roman"/>
        <family val="1"/>
        <charset val="204"/>
      </rPr>
      <t>Договор социального найма жилого помещения №421от 31.10.2016 (постановление Администрации города от 31.10.2016 №2144)</t>
    </r>
  </si>
  <si>
    <r>
      <t xml:space="preserve">03.12.2015;
</t>
    </r>
    <r>
      <rPr>
        <i/>
        <sz val="10"/>
        <rFont val="Times New Roman"/>
        <family val="1"/>
        <charset val="204"/>
      </rPr>
      <t>31.10.2016</t>
    </r>
  </si>
  <si>
    <r>
      <t xml:space="preserve">Ашанина Валентина Павловна;
</t>
    </r>
    <r>
      <rPr>
        <i/>
        <sz val="10"/>
        <rFont val="Times New Roman"/>
        <family val="1"/>
        <charset val="204"/>
      </rPr>
      <t>Ашанина Валентина Павловна;</t>
    </r>
  </si>
  <si>
    <r>
      <t xml:space="preserve">49,13;
</t>
    </r>
    <r>
      <rPr>
        <i/>
        <sz val="10"/>
        <rFont val="Times New Roman"/>
        <family val="1"/>
        <charset val="204"/>
      </rPr>
      <t>49,13</t>
    </r>
  </si>
  <si>
    <t>Договор социального найма жилого помещения №422от 31.10.2016 (постановление Администрации города от 31.10.2016 №2144)</t>
  </si>
  <si>
    <t>Черемных Наталья Ивановна</t>
  </si>
  <si>
    <t>Договор социального найма жилого помещения №423от 31.10.2016 (постановление Администрации города от 31.10.2016 №2144)</t>
  </si>
  <si>
    <t>73:40:50:000 017 599</t>
  </si>
  <si>
    <t>ВАРЛАМОВ ИГОРЬ ЛЕОНИДОВИЧ</t>
  </si>
  <si>
    <t>АДАМОВ ВЯЧЕСЛАВ АНАТОЛЬЕВИЧ</t>
  </si>
  <si>
    <t>АБРАМОВА ВЕРА НИКОЛАЕВНА</t>
  </si>
  <si>
    <t>БЕЛЬДАНОВА РУЗИЛЯ ХАМИДОВНА</t>
  </si>
  <si>
    <t>СТУПИЦКАЯ ГАЛИНА ВИКТОРОВНА</t>
  </si>
  <si>
    <t>Постановление Администрации города от 21.11.2007 №3335. Постановление Администрации города от 16.02.2011 №504</t>
  </si>
  <si>
    <t>Постановление Администрации города от 18.05.2012 № 1703, Собственность 73-73-02/101/2013-313 27.09.2013, Постановление Администрации города от 28.11.2016 №2357</t>
  </si>
  <si>
    <t>73:40:50:000 051 217</t>
  </si>
  <si>
    <t>73:23:010609:294</t>
  </si>
  <si>
    <t>73:23:010609:240</t>
  </si>
  <si>
    <t>73:23:010609:245</t>
  </si>
  <si>
    <t>73:23:011201:461</t>
  </si>
  <si>
    <t>73:23:010101:6774</t>
  </si>
  <si>
    <t>73:23:013013:4475</t>
  </si>
  <si>
    <t>Постановление Главы города  от 09.08.2004 №1771, Постановление Главы города  от 30.12.2004 №345-р, Долевая собственность 732/1000 №73-01/01-89/2004-41 21.10.2004, Постановление Администрации города от 17.01.2017 №062</t>
  </si>
  <si>
    <t>Постановление Администрации города от 06.05.2002 №602, Распоряжение Главы города от 30.12.2004 № 345-р, Собственность 73-73-02/131/2007-062 09.01.2008, Постановление Администрации города от 17.01.2017 №064</t>
  </si>
  <si>
    <t>73:40:50:000 011 291</t>
  </si>
  <si>
    <t>73:40:60:041 013 1554</t>
  </si>
  <si>
    <t>73:40:60:041 013 1670</t>
  </si>
  <si>
    <t>73:40:50:000 051 344</t>
  </si>
  <si>
    <t>73:40:50:000 051 345</t>
  </si>
  <si>
    <t>73:23:013020:834</t>
  </si>
  <si>
    <t>73:23:013013:3750</t>
  </si>
  <si>
    <t>73:23:013013:3766</t>
  </si>
  <si>
    <t>73:23:013013:3822</t>
  </si>
  <si>
    <t>73:23:013013:3878</t>
  </si>
  <si>
    <t>73:23:013013:3884</t>
  </si>
  <si>
    <t>73:23:011433:81</t>
  </si>
  <si>
    <t>73:23:011433:102</t>
  </si>
  <si>
    <t>73:23:011433:98</t>
  </si>
  <si>
    <t>Лицо, в пользу которого установлено ограничение</t>
  </si>
  <si>
    <t xml:space="preserve">Дата возникновения права муниципальной собственности  </t>
  </si>
  <si>
    <t>Кадастровая стоимость, руб.</t>
  </si>
  <si>
    <t>Постановление Администрации города от 25.08.2010 №2810, от 26.02.2013 № 614, от 17.09.2013 № 2960</t>
  </si>
  <si>
    <t>Димитрова</t>
  </si>
  <si>
    <t>73:40:50:000 018 327</t>
  </si>
  <si>
    <t>73:23:011310:598</t>
  </si>
  <si>
    <t>73:40:50:000 001 430</t>
  </si>
  <si>
    <t>Постановление Главы города от 22.03.2004 № 571</t>
  </si>
  <si>
    <t>73:40:50:000 001 434</t>
  </si>
  <si>
    <t>73:40:50:000 001 435</t>
  </si>
  <si>
    <t>49/1000 доли от общей площади 268,46 кв.м</t>
  </si>
  <si>
    <t>73:40:60:041 013 2415</t>
  </si>
  <si>
    <t>73:40:60:041 013 2082</t>
  </si>
  <si>
    <t>договор соц.найма от 21.03.1999</t>
  </si>
  <si>
    <t>БОРИСОВА ЕЛЕНА АЛЕКСАНДРОВНА</t>
  </si>
  <si>
    <t xml:space="preserve">ордер 10580 от 08.06.1993
</t>
  </si>
  <si>
    <t xml:space="preserve">Ордер 7592 от 19.04.1990
</t>
  </si>
  <si>
    <t xml:space="preserve">ТУЛАЕВА ОЛЬГА ЮРЬЕВНА
</t>
  </si>
  <si>
    <t xml:space="preserve">Ордер 11504 от 29.09.1994
</t>
  </si>
  <si>
    <t xml:space="preserve">ЕЛОХИНА ЕЛЕНА ИВАНОВНА
</t>
  </si>
  <si>
    <t xml:space="preserve">Постановление Администрации города от 14.04.2011 №1386, от 17.09.2013 № 2960, Долевая собственность 121/1000 №73-73-02/082/2006-105 </t>
  </si>
  <si>
    <t>73:23:013007:1547</t>
  </si>
  <si>
    <t>73:23:013007:1548</t>
  </si>
  <si>
    <t>73:23:010609:182</t>
  </si>
  <si>
    <t>73:23:010102:2084</t>
  </si>
  <si>
    <t>73:40:60:041 013 2142</t>
  </si>
  <si>
    <t>73:23:011605:1422</t>
  </si>
  <si>
    <t>73:40:50:204 078 442</t>
  </si>
  <si>
    <t>106/1000 долей от общей площади 157,26 кв.м.</t>
  </si>
  <si>
    <t>ГОЛОВАНОВ АЛЕКСЕЙ НИКИТОВИЧ</t>
  </si>
  <si>
    <t>73:40:50:000 018 019</t>
  </si>
  <si>
    <t>73:40:50:000 018 020</t>
  </si>
  <si>
    <t>73:40:50:000 018 021</t>
  </si>
  <si>
    <t>Приложение 1.1.5</t>
  </si>
  <si>
    <t>Этажность</t>
  </si>
  <si>
    <t>Площадь (кв.м)</t>
  </si>
  <si>
    <t>Улица/проспект</t>
  </si>
  <si>
    <t>Дом</t>
  </si>
  <si>
    <t>Ордер 19881 от 01.06.1999</t>
  </si>
  <si>
    <t>Ордер 1141 от 14.08.1994</t>
  </si>
  <si>
    <t>ЦАРЕВА ВЕРА ПЕТРОВНА</t>
  </si>
  <si>
    <t>АРХИПОВА СВЕТЛАНА МИХАЙЛОВНА</t>
  </si>
  <si>
    <t>СИЗИКОВА ЛЮДМИЛА ДМИТРИЕВНА</t>
  </si>
  <si>
    <t>73:23:013013:520</t>
  </si>
  <si>
    <t>73:23:013007:1541</t>
  </si>
  <si>
    <t>73:23:010908:568</t>
  </si>
  <si>
    <t>73:23:010908:574</t>
  </si>
  <si>
    <t>73:23:010904:568</t>
  </si>
  <si>
    <t>73:23:012003:224</t>
  </si>
  <si>
    <t>73:23:010904:626</t>
  </si>
  <si>
    <t>73:23:013201:41</t>
  </si>
  <si>
    <t>Агафонов Алексей Геннадьевич</t>
  </si>
  <si>
    <t>73:23:011301:155</t>
  </si>
  <si>
    <t>73:40:60:041 013 1340</t>
  </si>
  <si>
    <t xml:space="preserve"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4178, Долевая собственность 504/1000 №73-73-02/006/2006-398 </t>
  </si>
  <si>
    <t>73:23:011604:2383</t>
  </si>
  <si>
    <t>73:23:010212:481</t>
  </si>
  <si>
    <t>Постановление Главы города от 27.01.2006 № 115, Постановление Администрации города от 13.05.2015 № 1352, постановление Администрации города от 10.03.2016 №488, Долевая собственность 370/1000 №73-73/002-73/002/104/2015-8/2</t>
  </si>
  <si>
    <t>73:40:51:020 012 1026</t>
  </si>
  <si>
    <t>73:40:50:000 051 307</t>
  </si>
  <si>
    <t>73:40:50:000 051 728</t>
  </si>
  <si>
    <t>Парадизова</t>
  </si>
  <si>
    <t>Постановление Администрации города от 21.11.2007 №3334, от 02.02.2012 № 338, от 17.09.2013 № 2960, от 12.12.2013 № 3987, от 06.06.2014 № 1715,от 31.03.2015 №973</t>
  </si>
  <si>
    <t>Кадастровый (условный) номер</t>
  </si>
  <si>
    <t>73:23:013019:80</t>
  </si>
  <si>
    <t>73:40:60:041 013 1520</t>
  </si>
  <si>
    <t>73:40:50:456 895 424</t>
  </si>
  <si>
    <t>Постановление Администрации города от 22.12.2015 №4185, Свидетельство от 10.11.2015 №73-73/002-73/002/128/2015-257/1, решение Димитровградского городского суда от 11.09.2015 дело №2-2545/20, Собственность 73-73/002-73/002/128/2015-257/1 10.11.2015</t>
  </si>
  <si>
    <t>1/4 доли жилого дома общей площадью 25,4 кв.м</t>
  </si>
  <si>
    <t>73:40:50:000 045 341</t>
  </si>
  <si>
    <t>11а</t>
  </si>
  <si>
    <t>73:40:50:000 011 473</t>
  </si>
  <si>
    <t>187/1000 долей от общей площади 182,60 кв.м.</t>
  </si>
  <si>
    <t>Постановление Администрации города от 14.04.2011 №1386, Долевая собственность 170/1000 №73-73/002-73/002/124/2015-171/2 29.09.2015</t>
  </si>
  <si>
    <t>Постановление Администрации города от 06.05.2002 №602, Постановление Главы города от 30.12.2004 №345-р, Долевая собственность 407/1000 №73-73-02/022/2005-71, Постановление Администрации города от 20.12.2016 №2547</t>
  </si>
  <si>
    <t>Постановление Администрации города от 06.05.2002 №602, Постановление Главы города от 30.12.2004 №345-р, Долевая собственность 603/1000 №73-73/002-73/002/062/2015-427/2, Постановление Администрации города от 20.12.2016 №2547</t>
  </si>
  <si>
    <t>Договор найма жилого помещения маневренного фонда №337от 17.12.2015 (постановление Администрации города от 19.11.2015 №3795)</t>
  </si>
  <si>
    <t>73:40:51:020 012 916</t>
  </si>
  <si>
    <t>73:23:010310:286</t>
  </si>
  <si>
    <t>73:23:010303:694</t>
  </si>
  <si>
    <t>Аблова</t>
  </si>
  <si>
    <t>Дзержинского</t>
  </si>
  <si>
    <t>Московская</t>
  </si>
  <si>
    <t>73:40:50:000 051 688</t>
  </si>
  <si>
    <t>73:40:50:000 051 690</t>
  </si>
  <si>
    <t>73:40:50:000 018 844</t>
  </si>
  <si>
    <t>ИТОГО</t>
  </si>
  <si>
    <t>73:40:50:000 051 593</t>
  </si>
  <si>
    <t>73:40:60:041 013 1045</t>
  </si>
  <si>
    <t>73:40:50:000 051 330</t>
  </si>
  <si>
    <t xml:space="preserve">Постановление Администрации города от 14.02.2014 № 383, Долевая собственность 125/1000 №73-73-02/062/2005-102 </t>
  </si>
  <si>
    <t>73:23:013013:2413</t>
  </si>
  <si>
    <t>Ордер 18635 от  10.02.1998</t>
  </si>
  <si>
    <t>Чудинова Галина Леонидовна</t>
  </si>
  <si>
    <t xml:space="preserve">Феоктистов Валерий Викторович </t>
  </si>
  <si>
    <t>Спирина Марина Николаевна</t>
  </si>
  <si>
    <t>Ордер 9548 от  07.04.1981</t>
  </si>
  <si>
    <t>Сидорчев Вячеслав Александрович</t>
  </si>
  <si>
    <t>Ордер 13924 от 26.08.1993</t>
  </si>
  <si>
    <t>Ордер 19541 от 22.06.1999</t>
  </si>
  <si>
    <t>Фокин Сергей Александрович</t>
  </si>
  <si>
    <t>Белякова Александра Ивановна</t>
  </si>
  <si>
    <t>Ордер 11907 от 23.05.1995</t>
  </si>
  <si>
    <t>Кудрявцева Нелли Анатольевна</t>
  </si>
  <si>
    <t>Ордер 1503 от 30.11.1971</t>
  </si>
  <si>
    <t>Шулдан Петр Федорович</t>
  </si>
  <si>
    <t>Бычкова Светлана Юрьевна</t>
  </si>
  <si>
    <t>Ордер 3586 от 02.03.1978</t>
  </si>
  <si>
    <t>ЗИМИНА ИРИНА МИХАЙЛОВНА</t>
  </si>
  <si>
    <t xml:space="preserve">Ордер 1569 от 30.01.1986
</t>
  </si>
  <si>
    <t>Кузнецов Евгений Борисович</t>
  </si>
  <si>
    <t xml:space="preserve">Ордер 5747 от 11.08.1989
</t>
  </si>
  <si>
    <t>договор найма от 31.10.1974</t>
  </si>
  <si>
    <t>договор найма 2170 от 27.10.2004</t>
  </si>
  <si>
    <t>ПИЯДОВА ЛИДИЯ ИВАНОВНА</t>
  </si>
  <si>
    <t>Кузнецова Ольга Петровна</t>
  </si>
  <si>
    <t xml:space="preserve">Ордер 8302 от 03.01.1991
</t>
  </si>
  <si>
    <t>ШАКУРОВ ФАРГАТ ГАЯЗОВИЧ</t>
  </si>
  <si>
    <t>Постановление Главы  города от 16.09.2008 №2992, от 14.04.2011 №1384, от 29.05.2012 № 1891</t>
  </si>
  <si>
    <t>73:40:60:041 013 1005</t>
  </si>
  <si>
    <t>73:40:50:000 017 762</t>
  </si>
  <si>
    <t>73:23:011005:394</t>
  </si>
  <si>
    <t>73:23:011005:388</t>
  </si>
  <si>
    <t>73:40:60:041 013 1883</t>
  </si>
  <si>
    <t>Ордер 219 от 16.01.1998</t>
  </si>
  <si>
    <t>Ордер 18783 от 13.05.1998</t>
  </si>
  <si>
    <t>МАНАШЕВА НАТАЛЬЯ АНАТОЛЬЕВНА</t>
  </si>
  <si>
    <t>ПАНКРАТОВА ТАТЬЯНА ГРИГОРЬЕВНА</t>
  </si>
  <si>
    <t>Ордер 18987 от 13.05.1998</t>
  </si>
  <si>
    <t>73:40:50:000 020 940</t>
  </si>
  <si>
    <t>73:23:010101:742</t>
  </si>
  <si>
    <t>73:23:010101:7056</t>
  </si>
  <si>
    <t>73:23:010101:7139</t>
  </si>
  <si>
    <t>73:23:010101:7436</t>
  </si>
  <si>
    <t>73:23:010101:8225</t>
  </si>
  <si>
    <t>73:23:010101:8282</t>
  </si>
  <si>
    <t>73:23:010101:7529</t>
  </si>
  <si>
    <t>73:23:010101:7549</t>
  </si>
  <si>
    <t>73:23:010101:7556</t>
  </si>
  <si>
    <t>73:23:010101:7559</t>
  </si>
  <si>
    <t>73:23:010101:7591</t>
  </si>
  <si>
    <t>Постановление Главы Администрации города от 27.01.2009 №67. Постановление Администрации города от 27.06.2011 №2433. Постановление Администрации города от 31.08.2011 №3475</t>
  </si>
  <si>
    <t>73:40:50:000 012 288</t>
  </si>
  <si>
    <t>73:23:010310:34</t>
  </si>
  <si>
    <t>Постановление Администрации города от 18.05.2012 № 1704, Долевая сосбтвенность 200/1000 №73-73-02/130/2005-259</t>
  </si>
  <si>
    <t>73:40:50:000 011 379</t>
  </si>
  <si>
    <t>73:23:010609:239</t>
  </si>
  <si>
    <t>Постановление Администрации города от 22.07.2008 №2257. Постановление Администрации города от 26.09.2014 №2964</t>
  </si>
  <si>
    <t>Толмачева Наталья Викторовна</t>
  </si>
  <si>
    <t>73:40:50:000 018 645</t>
  </si>
  <si>
    <t>73:23:010903:1276</t>
  </si>
  <si>
    <t>73:40:50:000 006 419</t>
  </si>
  <si>
    <t>Постановление Главы города от 27.01.2006 № 115, Постановление Администрации города от 13.05.2015 № 1352, Долевая собственность 140/1000 №73-73-02/139/2007-083</t>
  </si>
  <si>
    <t>73:40:50:000 014 840</t>
  </si>
  <si>
    <t>73:40:50:000 014 834</t>
  </si>
  <si>
    <t>73:40:50:000 014 843</t>
  </si>
  <si>
    <t>73:40:50:000 011 740</t>
  </si>
  <si>
    <t>73:40:50:000 021 090</t>
  </si>
  <si>
    <t>Приходько Лариса Петровна</t>
  </si>
  <si>
    <t>73:23:013233:122</t>
  </si>
  <si>
    <t>73:40:50:000 051 317</t>
  </si>
  <si>
    <t>73:40:60:041 013 2465</t>
  </si>
  <si>
    <t>73:40:50:056 012 379</t>
  </si>
  <si>
    <t>16/34,35</t>
  </si>
  <si>
    <t>303/1000 доли от общей площади 65,91 кв.м</t>
  </si>
  <si>
    <t>200/1000 доли от общей площади 67,9 кв.м</t>
  </si>
  <si>
    <t>401/1000 доли от общей площади 34,98 кв.м</t>
  </si>
  <si>
    <t>594/1000 доли от общей площади 34,43 кв.м</t>
  </si>
  <si>
    <t>403/1000 доли от общей плоащади 33,85 кв.м</t>
  </si>
  <si>
    <t>615/1000 доли от общей площади 34,07 кв.м</t>
  </si>
  <si>
    <t>346/1000 долей жилого дома общей площадью 126,3 кв.м.</t>
  </si>
  <si>
    <t>Кулькова</t>
  </si>
  <si>
    <t>73:40:50:020 016 355</t>
  </si>
  <si>
    <t>73:40:50:020 016 356</t>
  </si>
  <si>
    <t>73:40:50:000 021 081</t>
  </si>
  <si>
    <t>Постановление Главы Администрации города от  17.03.2009 №677, от 19.02.2013 № 558</t>
  </si>
  <si>
    <t>73:23:013113:791</t>
  </si>
  <si>
    <t>73:23:014003:880</t>
  </si>
  <si>
    <t>73:23:014003:418</t>
  </si>
  <si>
    <t>73:23:014008:982</t>
  </si>
  <si>
    <t>73:23:014008:902</t>
  </si>
  <si>
    <t>73:23:014003:323</t>
  </si>
  <si>
    <t>73:23:014004:140</t>
  </si>
  <si>
    <t>73:23:013113:188</t>
  </si>
  <si>
    <t>73:23:013113:280</t>
  </si>
  <si>
    <t>73:23:013113:291</t>
  </si>
  <si>
    <t>73:23:013113:325</t>
  </si>
  <si>
    <t>73:40:50:204 078 300</t>
  </si>
  <si>
    <t>73:40:50:204 078 303</t>
  </si>
  <si>
    <t>73:40:50:000 001 428</t>
  </si>
  <si>
    <t>73:40:50:2894</t>
  </si>
  <si>
    <t>73:23:010802:211</t>
  </si>
  <si>
    <t>Постановление Администрации города от 07.04.2010 №1048, от 22.03.2012 № 973, от 17.09.2013 № 2960, от 31.03.2015 №973, постановление Администрации города от 05.02.2016 №274, Долевая собственность 153/1000 №73-73/002-73/002/088/2015-357/2</t>
  </si>
  <si>
    <t>73:23:013013:2018</t>
  </si>
  <si>
    <t>73:23:010102:1128</t>
  </si>
  <si>
    <t>Миронова Валентина Николаевна</t>
  </si>
  <si>
    <t>73:40:50:000 017 387</t>
  </si>
  <si>
    <t>Постановление Администрации города от 03.09.2008 №2847. Постановление Администрации города от 18.02.2011 №537, от 23.12.2011 №4870, от 26.02.2013 № 614, от 12.12.2013 № 3987, от 26.12.2013 № 4225,от 14.08.2015 № 2764, Долевая собственность 675/1000 №73-73-02/034/2010-418 18.03.2010</t>
  </si>
  <si>
    <t xml:space="preserve">Постановление Администрации города от 14.04.2011 №1386, от 17.09.2013 № 2960, Долевая собственность 253/1000 №73-73-02/073/2006-46 </t>
  </si>
  <si>
    <t>73:23:010908:1017</t>
  </si>
  <si>
    <t>73:23:011604:1317</t>
  </si>
  <si>
    <t>Свидетельство о регистрации права от 03.07.2010 №73-73-02/100/2010-212, серия 73-АА №017837, Собственность №73-73-02/100/2010-212 от 03.07.2010</t>
  </si>
  <si>
    <t>162/1000 доля от общей площади 265,50 кв.м.</t>
  </si>
  <si>
    <t xml:space="preserve">Постановление Администрации города от 07.04.2010 №1048, от 22.03.2012 № 973, от 17.09.2013 № 2960, от 31.03.2015 №973, Долевая собственность 132/1000 №73-73-02/076/2006-242 </t>
  </si>
  <si>
    <t>73:23:010610:266</t>
  </si>
  <si>
    <t>73:23:010610:180</t>
  </si>
  <si>
    <t>Договор социального найма жилого помещения №297 от 17.09.2015 (постановление Администрации города от 17.09.2015 №3144)</t>
  </si>
  <si>
    <t>Марина Елена Николаевна</t>
  </si>
  <si>
    <t>Ордер 10007 от 12.03.1991</t>
  </si>
  <si>
    <t>САМАРКИНА ИРИНА АЛЕКСАНДРОВНА</t>
  </si>
  <si>
    <t>Муниципальный контракт от 04.10.2016 №Ф.2016.285243, Собственность № 73:23:012917:1125-73/002/2017-1  от 10.01.2017, Постановление Администрации города от 10.03.2017 №371</t>
  </si>
  <si>
    <t>Муниципальный контракт от 04.10.2016 №Ф.2016.285243, Собственность № 73:23:012917:990-73/002/2017-2  от 10.01.2017, Постановление Администрации города от 10.03.2017 №371</t>
  </si>
  <si>
    <t>73:23:011405:295</t>
  </si>
  <si>
    <t>73:23:011415:47</t>
  </si>
  <si>
    <t>73:23:011405:64</t>
  </si>
  <si>
    <t>73:23:011415:48</t>
  </si>
  <si>
    <t>ТУКТАРОВА НАТАЛИЯ АЛЕКСАНДРОВНА</t>
  </si>
  <si>
    <t>ИБРАГИМОВА ТАТЬЯНА СЕРГЕЕВНА,СЕМЕНОВ АНАТОЛИЙ МИХАЙЛОВИЧ</t>
  </si>
  <si>
    <t>Ордер 13171 от 23.07.1998</t>
  </si>
  <si>
    <t>ТЕРЕНТЬЕВ АНАТОЛИЙ ГРИГОРЬЕВИЧ</t>
  </si>
  <si>
    <t>Ордер 1225 от 08.06.1995</t>
  </si>
  <si>
    <t>Ордер 6508 от 01.08.1989</t>
  </si>
  <si>
    <t>ЯШМУРЗИНА СВЕТЛАНА НИКОЛАЕВНА</t>
  </si>
  <si>
    <t>ЛЬВОВА ТАТЬЯНА АЛЕКСАНДРОВНА</t>
  </si>
  <si>
    <t>ОСИНА НАТАЛЬЯ ВЛАДИМИРОВНА</t>
  </si>
  <si>
    <t>Ордер 5485 от 18.05.1989</t>
  </si>
  <si>
    <t>Ордер 11742 от 07.02.1995</t>
  </si>
  <si>
    <t>УЧАЕВА ЕЛЕНА ГЕННАДЬЕВНА</t>
  </si>
  <si>
    <t>ШИХИН ОЛЕГ ВИКТОРОВИЧ</t>
  </si>
  <si>
    <t>ТИХОНОВА СВЕТЛАНА БОРИСОВНА</t>
  </si>
  <si>
    <t>73:23:010908:785</t>
  </si>
  <si>
    <t>73:23:010908:793</t>
  </si>
  <si>
    <t>73:23:010908:798</t>
  </si>
  <si>
    <t xml:space="preserve">Хайруллина Гельнур Асхатовна
</t>
  </si>
  <si>
    <t>Постановление Администрации города от 03.09.2008 №2847, от 18.11.2014 № 3622</t>
  </si>
  <si>
    <t>Л.Толстого</t>
  </si>
  <si>
    <t>73:40:50:000 051 637</t>
  </si>
  <si>
    <t>73:40:50:000 051 639</t>
  </si>
  <si>
    <t>286/1000 долей от общей площади 157,30 кв.м.</t>
  </si>
  <si>
    <t>16/25,26</t>
  </si>
  <si>
    <t>73:23:013013:3979</t>
  </si>
  <si>
    <t>73:23:013112:84</t>
  </si>
  <si>
    <t>73:23:013013:4194</t>
  </si>
  <si>
    <t>73:23:012003:474</t>
  </si>
  <si>
    <t>73:23:012003:477</t>
  </si>
  <si>
    <t>73:23:012003:497</t>
  </si>
  <si>
    <t>73:23:010101:8137</t>
  </si>
  <si>
    <t>73:23:010805:584</t>
  </si>
  <si>
    <t>73:23:010805:665</t>
  </si>
  <si>
    <t>73:23:012003:776</t>
  </si>
  <si>
    <t>73:23:012003:825</t>
  </si>
  <si>
    <t>73:23:010904:312</t>
  </si>
  <si>
    <t>73:23:010904:853</t>
  </si>
  <si>
    <t>73:23:010101:2127</t>
  </si>
  <si>
    <t>73:23:013113:816</t>
  </si>
  <si>
    <t>Постановление Администрации города от 23.03.2015 № 848</t>
  </si>
  <si>
    <t>73:40:60:041 013 1540</t>
  </si>
  <si>
    <t>51/100 доля жилого дома общей площадью 149,63 кв.м.</t>
  </si>
  <si>
    <t>73:40:50:000 012 227</t>
  </si>
  <si>
    <t>73:40:50:000 018 621</t>
  </si>
  <si>
    <t>Постановление Администрации города от 18.03.2011 №913</t>
  </si>
  <si>
    <t>73:40:50:056 012 292</t>
  </si>
  <si>
    <t>73:40:50:000 020 322</t>
  </si>
  <si>
    <t>Постановление Администрации города от 27.07.2011 №2811</t>
  </si>
  <si>
    <t>73:40:60:041 013 2019</t>
  </si>
  <si>
    <t>73:40:60:041 013 2022</t>
  </si>
  <si>
    <t>73:40:50:140 641 239</t>
  </si>
  <si>
    <t>73:40:50:140 641 241</t>
  </si>
  <si>
    <t>76а</t>
  </si>
  <si>
    <t>595/1000 доли от общей площади от 34,17 кв.м</t>
  </si>
  <si>
    <t>407/1000 доли от общей площади 34 кв.м</t>
  </si>
  <si>
    <t>603/1000 доли от общей площади 34,8 кв.м</t>
  </si>
  <si>
    <t>586/1000 доли от общей площади 33,3 кв.м</t>
  </si>
  <si>
    <t>594/1000 доли от общей площади 33,8 кв.м</t>
  </si>
  <si>
    <t>Договор социального найма жилого помещения №138 от 15.09.2014 (постановление Администрации города от 11.09.2014 №2804)</t>
  </si>
  <si>
    <t>Чернова Елена Александровна</t>
  </si>
  <si>
    <t>73:40:50:000 016 144</t>
  </si>
  <si>
    <t>73:40:50:000 016 146</t>
  </si>
  <si>
    <t>Грешнов Александр Викторович</t>
  </si>
  <si>
    <t>73:40:60:041 013 1313</t>
  </si>
  <si>
    <t xml:space="preserve">Постановление Администрации города от 07.04.2010 №1048, от 22.03.2012 № 973, от 17.09.2013 № 2960, от 31.03.2015 №973, постановление Администрации города от 05.02.2016 №274, Долевая собственность 98/1000 №73-73-02/010/2007-058 </t>
  </si>
  <si>
    <t>73:23:013223:58</t>
  </si>
  <si>
    <t>73:23:011409:61</t>
  </si>
  <si>
    <t>73:23:014106:404</t>
  </si>
  <si>
    <t>73:23:010211:1491</t>
  </si>
  <si>
    <t>73:40:50:000 051 534</t>
  </si>
  <si>
    <t>Наименование</t>
  </si>
  <si>
    <t>Реестровый номер</t>
  </si>
  <si>
    <t>№</t>
  </si>
  <si>
    <t>73:40:50:000 021 124</t>
  </si>
  <si>
    <t>73:40:50:000 020 902</t>
  </si>
  <si>
    <t>73:40:50:020 016 417</t>
  </si>
  <si>
    <t>73:40:50:000 051 331</t>
  </si>
  <si>
    <t>Постановление Главы Администрации города от 23.12.2008 №4254, от 07.12.2012 № 4251, от 26.02.2013 № 614</t>
  </si>
  <si>
    <t>73:23:011301:546</t>
  </si>
  <si>
    <t>73:23:011301:560</t>
  </si>
  <si>
    <t>73:23:011301:556</t>
  </si>
  <si>
    <t>Ордер 9551 от 07.04.1981</t>
  </si>
  <si>
    <t>Ордер 11867 от 05.05.1995</t>
  </si>
  <si>
    <t>МУРАВЬЕВА МАРИЯ СТЕПАНОВНА</t>
  </si>
  <si>
    <t>БАЛАХОНОВА ТАТЬЯНА ГЕННАДЬЕВНА</t>
  </si>
  <si>
    <t>73:40:50:000 051 624</t>
  </si>
  <si>
    <t>73:40:50:000 051 625</t>
  </si>
  <si>
    <t>73:40:50:000 013 873</t>
  </si>
  <si>
    <t>73:40:50:000 016 920</t>
  </si>
  <si>
    <t>Постановление Администрации города от 18.08.2008 №2596</t>
  </si>
  <si>
    <t>Лермонтова</t>
  </si>
  <si>
    <t>94А</t>
  </si>
  <si>
    <t>96А</t>
  </si>
  <si>
    <t>73:40:60:041 013 1362</t>
  </si>
  <si>
    <t>73:23:010310:532</t>
  </si>
  <si>
    <t>73:23:011307:79</t>
  </si>
  <si>
    <t>414/1000 доля жилого дома общей площадью 100,5 кв.м.</t>
  </si>
  <si>
    <t>73:23:012908:905</t>
  </si>
  <si>
    <t>Договор  социального найма жилого помещения №25 от 12.04.2016 (постановление Администрации города от 31.03.2016 №648)</t>
  </si>
  <si>
    <t>Договор социального найма жилого помещения №04/25-2012/59-СН от 27.12.2012 (постановление Администрации города от 29.12.2012 №4737)</t>
  </si>
  <si>
    <t>Лапшина Любовь Михайловна</t>
  </si>
  <si>
    <t>Договор социального найма жилого помещения №72 от 14.03.2014 (постановление Администрации города от 13.03.2014 №646)</t>
  </si>
  <si>
    <t>Ильмуков Николай Петрович</t>
  </si>
  <si>
    <t>Постановление Администрации города от 27.07.2011 №2809, от 31.08.2012 № 3122, от 17.09.2013 № 2960, от 15.12.2014 № 3968, Долевая собственность 239/1000 №73-73-02/010/2007-295 от 04.07.2007, Долевая собственность 118/1000 №73:23:013020:791-73/002/2017-3 от 10.08.2017</t>
  </si>
  <si>
    <t xml:space="preserve">Билючева Татьяна Александровна </t>
  </si>
  <si>
    <t>СЕМЕНОВА МАРГАРИТА ВЛАДИМИРОВНА</t>
  </si>
  <si>
    <t>ГОРБАЧЕВА СВЕТЛАНА АНАТОЛЬЕВНА</t>
  </si>
  <si>
    <t>Березовский Василий Федорович</t>
  </si>
  <si>
    <t>73:40:50:000 018 638</t>
  </si>
  <si>
    <t>73:40:50:000 018 639</t>
  </si>
  <si>
    <t>73:23:010801:1721</t>
  </si>
  <si>
    <t>73:23:010801:1788</t>
  </si>
  <si>
    <t>73:23:010804:57</t>
  </si>
  <si>
    <t>73:23:010804:263</t>
  </si>
  <si>
    <t>73:23:010802:779</t>
  </si>
  <si>
    <t>73:23:010804:379</t>
  </si>
  <si>
    <t>73:23:013020:962</t>
  </si>
  <si>
    <t>Договор социального найма жилого помещения №27 от 12.04.2016 (постановление Администрации города от 31.03.2016 №648)</t>
  </si>
  <si>
    <t>Чикирней Геннадий Викторович</t>
  </si>
  <si>
    <t>Договор социального найма жилого помещения №11 от 20.03.2015 (постановление Администрации города от 24.12.2014 №4107)</t>
  </si>
  <si>
    <t>Галактионов Олег Вениаминович</t>
  </si>
  <si>
    <t>73:40:50:000 019 225</t>
  </si>
  <si>
    <t>73:40:51:020 012 960</t>
  </si>
  <si>
    <t>73:40:51:020 012 961</t>
  </si>
  <si>
    <t>73:40:50:000 018 226</t>
  </si>
  <si>
    <t>73:40:50:000 011 417</t>
  </si>
  <si>
    <t>73:23:013134:1563</t>
  </si>
  <si>
    <t>коммерческого использования</t>
  </si>
  <si>
    <t>Постановление Главы города от 18.09.2008 №3057. Постановление Администрации города от 30.06.2014 № 1983</t>
  </si>
  <si>
    <t>73:23:011310:623</t>
  </si>
  <si>
    <t>73:23:011310:596</t>
  </si>
  <si>
    <t>4/8 доли жилого дома общей площадью 137,40 кв.м.</t>
  </si>
  <si>
    <t>Филиппова Нина Анатольевна</t>
  </si>
  <si>
    <t>Постановление Администрации города от 08.11.2007 №3184, от 12.12.2013 № 3988, от 26.12.2013 № 4225</t>
  </si>
  <si>
    <t>1/33,34</t>
  </si>
  <si>
    <t>1/4,5</t>
  </si>
  <si>
    <t>3/15,16</t>
  </si>
  <si>
    <t>14/25,26</t>
  </si>
  <si>
    <t>15/12,13,14</t>
  </si>
  <si>
    <t>Постановление Главы города от 18.05.2005 № 1097, Долевая собственность 493/1000 №73-73-02/139/2005-108, Постановление Администрации города от 26.12.2016 №2596</t>
  </si>
  <si>
    <t>Постановление Главы города от 18.05.2005 № 1097,Долевая собственность 494/1000 №73-73-02/046/2006-289, Постановление Администрации города от 26.12.2016 №2596</t>
  </si>
  <si>
    <t>73:40:50:000 010 816</t>
  </si>
  <si>
    <t>73:40:50:000 011 588</t>
  </si>
  <si>
    <t>Ордер 13381 от 02.03.1993</t>
  </si>
  <si>
    <t>Ордер 13380 от 02.03.1993</t>
  </si>
  <si>
    <t>Ордер 13382 от 18.01.1993</t>
  </si>
  <si>
    <t>кияткин федор михайлович</t>
  </si>
  <si>
    <t>сукоркин сергей владимирович</t>
  </si>
  <si>
    <t>банкетов александр викторович</t>
  </si>
  <si>
    <t xml:space="preserve">договор соц.  найма 23 от 01.01.1978
</t>
  </si>
  <si>
    <t>Ордер 1594 от 16.04.1999</t>
  </si>
  <si>
    <t>73:23:010212:1257</t>
  </si>
  <si>
    <t>Постановление Главы Администрации города от 29.09.2009 №2781. Соглашение о безвозмездной передаче недвижимого имущества в муниципальную собственность от 17.07.2009. Свидетельство о государственной регистрации права от 21.08.2009 №73-73-02/099/2009-270, серия 73-АТ №926868. Постановление Администрации города от 23.03.2015 № 848, Долевая собственность 306/1000 №73-73-02/099/2009-270 21.08.2009</t>
  </si>
  <si>
    <t>73:40:60:041 013 2012</t>
  </si>
  <si>
    <t>73:23:011201:48</t>
  </si>
  <si>
    <t>73:23:011201:50</t>
  </si>
  <si>
    <t>73:23:011201:52</t>
  </si>
  <si>
    <t>73:40:50:000 021 663</t>
  </si>
  <si>
    <t>Постановление Администрации города от 06.05.2002 №602, Постановление Главы города от 30.12.2004 №345-р, Долевая собственность 405/1000 №73-73-02/120/2006-352, Постановление Администрации города от 20.12.2016 №2547</t>
  </si>
  <si>
    <t>Договор социального найма жилого помещения №373 от 26.04.2016 (постановление Администрации города от 26.04.2016 №890)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</si>
  <si>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73-73-02/106/2009-313 17.08.2009</t>
  </si>
  <si>
    <t>73:23:010309:355</t>
  </si>
  <si>
    <t>73:23:012922:74</t>
  </si>
  <si>
    <t>73:23:012922:75</t>
  </si>
  <si>
    <t>73:23:012922:77</t>
  </si>
  <si>
    <t>73:23:012922:81</t>
  </si>
  <si>
    <t>73:23:012922:82</t>
  </si>
  <si>
    <t>73:23:012922:83</t>
  </si>
  <si>
    <t>73:23:012922:85</t>
  </si>
  <si>
    <t>73:23:012922:101</t>
  </si>
  <si>
    <t>73:23:012925:65</t>
  </si>
  <si>
    <t>73:23:010702:118</t>
  </si>
  <si>
    <t>73:23:010702:126</t>
  </si>
  <si>
    <t>73:23:010702:141</t>
  </si>
  <si>
    <t>73:23:010310:352</t>
  </si>
  <si>
    <t>73:23:010310:375</t>
  </si>
  <si>
    <t>73:23:013114:93</t>
  </si>
  <si>
    <t>73:23:013114:96</t>
  </si>
  <si>
    <t>73:23:010303:425</t>
  </si>
  <si>
    <t>73:23:010102:779</t>
  </si>
  <si>
    <t>73:23:010102:717</t>
  </si>
  <si>
    <t>73:23:010102:757</t>
  </si>
  <si>
    <t>73:23:010102:565</t>
  </si>
  <si>
    <t>73:23:010102:557</t>
  </si>
  <si>
    <t>73:23:010102:495</t>
  </si>
  <si>
    <t>73:23:010102:443</t>
  </si>
  <si>
    <t>73:23:010102:516</t>
  </si>
  <si>
    <t>73:23:010102:568</t>
  </si>
  <si>
    <t>73:23:010102:510</t>
  </si>
  <si>
    <t>73:23:010102:1460</t>
  </si>
  <si>
    <t>73:23:010102:1747</t>
  </si>
  <si>
    <t>Ордер 982 от 18.10.1972</t>
  </si>
  <si>
    <t>73:40:50:000 051 291</t>
  </si>
  <si>
    <t>73:40:50:000 051 296</t>
  </si>
  <si>
    <t>Постановление Администрации города от 03.09.2008 №2850</t>
  </si>
  <si>
    <t>Гончарова</t>
  </si>
  <si>
    <t>73:23:011201:284</t>
  </si>
  <si>
    <t>73:23:010507:1556</t>
  </si>
  <si>
    <t>73:23:010902:1691</t>
  </si>
  <si>
    <t>73:23:010902:1459</t>
  </si>
  <si>
    <t>73:23:012005:314</t>
  </si>
  <si>
    <t>73:23:012004:531</t>
  </si>
  <si>
    <t>73:40:60:041 013 2039</t>
  </si>
  <si>
    <t>73:40:50:000 010 954</t>
  </si>
  <si>
    <t>73:40:50:000 010 943</t>
  </si>
  <si>
    <t>73:23:010902:1835</t>
  </si>
  <si>
    <t>73:40:50:000 051 851</t>
  </si>
  <si>
    <t>73:40:50:204 078 388</t>
  </si>
  <si>
    <t>73:40:50:000 011 356</t>
  </si>
  <si>
    <t>12Г</t>
  </si>
  <si>
    <t>636/1000 долей жилого дома общей площадью 60,05 кв.м.</t>
  </si>
  <si>
    <t>73:40:50:000 051 561</t>
  </si>
  <si>
    <t>Трудовая</t>
  </si>
  <si>
    <t>Ангарская</t>
  </si>
  <si>
    <t>73:23:010906:265</t>
  </si>
  <si>
    <t>Постановление Администрации города от 27.07.2011 №2809, от 31.08.2012 № 3122, от 17.09.2013 № 2960, от 15.12.2014 № 3968, Долевая собственность 139/1000 №73-73/002-73/002/130/2015-491/3 от 23.12.2015</t>
  </si>
  <si>
    <t>73:40:50:000 016 932</t>
  </si>
  <si>
    <t>62/1000 доли от общей площади 270,4 кв.м</t>
  </si>
  <si>
    <t>Постановление Администрации города от 27.07.2011 №2809, от 31.08.2012 № 3122, от 17.09.2013 № 2960, от 15.12.2014 № 3968, Долевая собственность 90/1000 №73-73-02/010/2007-308 от 18.07.2007</t>
  </si>
  <si>
    <t>Постановление Главы Администрации города от 03.12.2008 №4009. Постановление Администрации города от 26.09.2014 № 2963</t>
  </si>
  <si>
    <t>Постановление Администрации города от 18.07.2011 №2628, от 26.09.2014 № 2963</t>
  </si>
  <si>
    <t>322/1000 доли от общей площади 47,71 кв.м</t>
  </si>
  <si>
    <t>73:40:50:140 641 227</t>
  </si>
  <si>
    <t>73:40:50:000 051 861</t>
  </si>
  <si>
    <t>73:40:50:000 016 442</t>
  </si>
  <si>
    <t>2А</t>
  </si>
  <si>
    <t>73:40:50:000 020 323</t>
  </si>
  <si>
    <t>62/1000 от общей площади 274,33 кв.м.</t>
  </si>
  <si>
    <t>73:23:010801:1206</t>
  </si>
  <si>
    <t>Договор социального найма жилого помещения №296 от 17.09.2015 (постановление Администрации города от 17.09.2015 №3144)</t>
  </si>
  <si>
    <t>Агафонова Елена Викторовна</t>
  </si>
  <si>
    <t>33В</t>
  </si>
  <si>
    <t>73:40:50:000 017 025</t>
  </si>
  <si>
    <t>73:40:50:000 017 026</t>
  </si>
  <si>
    <t>73:40:50:000 017 029</t>
  </si>
  <si>
    <t>73:40:50:000 051 425</t>
  </si>
  <si>
    <t>73:23:010802:1375</t>
  </si>
  <si>
    <t>Договор социального найма жилого помещения №04/25-2012/48-СН  от 12.12.2012 (постановление Администрации города от 26.11.2012 №4073)</t>
  </si>
  <si>
    <t>146/1000 долей от общей площади 157,10 кв.м.</t>
  </si>
  <si>
    <t>Постановление Администрации города от 07.04.2010 №1048, от 22.03.2012 № 973, от 17.09.2013 № 2960, от 31.03.2015 №973, Долевая собственность 252/1000 №73-73-02/096/2006-163 от 27.10.2006, Долевая собственность 146/1000 №73:23:010610:265-73/002/2017-2 от 21.02.2017</t>
  </si>
  <si>
    <t>181/1000 от общей площади 273,5 кв.м.</t>
  </si>
  <si>
    <t>Постановление Администрации города от 27.07.2011 №2809, от 31.08.2012 № 3122, от 17.09.2013 № 2960, от 15.12.2014 № 3968, Долевая собственность 181/1000 №73-73-02/010/2007-454  от 16.08.2007</t>
  </si>
  <si>
    <t xml:space="preserve">Муниципальный контракт от 04.10.2016 №Ф.2016.285243, Собственность № 73:23:013135:478-73/002/2017-2  от 11.01.2017, Постановление Администрации города от 10.03.2017 №371 </t>
  </si>
  <si>
    <t>73:40:60:041 013 2466</t>
  </si>
  <si>
    <t>73:40:50:000 051 322</t>
  </si>
  <si>
    <t>73:40:50:000 051 328</t>
  </si>
  <si>
    <t>Договор социального найма жилого помещения №326 от 03.12.2015 (постановление Администрации города от 03.12.2015 №3954)</t>
  </si>
  <si>
    <t>Нюркин Юрий Николаевич</t>
  </si>
  <si>
    <t>73:40:51:020 012 1007</t>
  </si>
  <si>
    <t>73:40:50:204 078 313</t>
  </si>
  <si>
    <t>73:23:011310:603</t>
  </si>
  <si>
    <t>Смолина Галина Леонидовна</t>
  </si>
  <si>
    <t>2</t>
  </si>
  <si>
    <t>4</t>
  </si>
  <si>
    <t>5</t>
  </si>
  <si>
    <t>12</t>
  </si>
  <si>
    <t>14</t>
  </si>
  <si>
    <t>15</t>
  </si>
  <si>
    <t>73:40:50:000 011 676</t>
  </si>
  <si>
    <t>Ордер 1435 от 23.01.1997</t>
  </si>
  <si>
    <t>Хузиаметов Рамис Хузянович</t>
  </si>
  <si>
    <t>Буханова Надежда Николаевна</t>
  </si>
  <si>
    <t xml:space="preserve">Ерхова Людмила Юрьевна
</t>
  </si>
  <si>
    <t>73:23:012917:936</t>
  </si>
  <si>
    <t>Постановление Администрации города от 21.11.2007 №3333, Постановление Администрации города от 28.11.2016 №2356</t>
  </si>
  <si>
    <t>73:23:011201:310</t>
  </si>
  <si>
    <t>73:23:011301:270</t>
  </si>
  <si>
    <t>73:23:011201:445</t>
  </si>
  <si>
    <t>73:23:011201:288</t>
  </si>
  <si>
    <t>73:40:50:000 020 932</t>
  </si>
  <si>
    <t>73:23:010609:171</t>
  </si>
  <si>
    <t xml:space="preserve">Постановление Администрации города от 25.08.2010 №2810, от 26.02.2013 № 614, от 17.09.2013 № 2960, Долевая собственность 649/1000 №73-01/01-86/2004-16 </t>
  </si>
  <si>
    <t>73:23:012923:611</t>
  </si>
  <si>
    <t>73:23:013318:65</t>
  </si>
  <si>
    <t>Постановление Администрации города от 08.11.2007 №3183</t>
  </si>
  <si>
    <t>73:40:50:000 051 234</t>
  </si>
  <si>
    <t>73:23:010508:496</t>
  </si>
  <si>
    <t>73:23:010508:554</t>
  </si>
  <si>
    <t>73:23:010508:226</t>
  </si>
  <si>
    <t>73:23:010509:2204</t>
  </si>
  <si>
    <t>73:23:010509:2201</t>
  </si>
  <si>
    <t>73:23:010509:2307</t>
  </si>
  <si>
    <t>73:23:010508:892</t>
  </si>
  <si>
    <t>73:23:010508:637</t>
  </si>
  <si>
    <t>Постановление Главы Администрации города от  06.02.2009 №183</t>
  </si>
  <si>
    <t>Договор социального найма жилого помещения №04 от 03.02.2017 (постановление от 12.12.2016 №2467, от 12.12.2016 №34)</t>
  </si>
  <si>
    <t>Договор социального найма жилого помещения №02 от 03.02.2017 (постановление от 12.12.2016 №2467, от 12.12.2016 №34)</t>
  </si>
  <si>
    <t>14а</t>
  </si>
  <si>
    <t xml:space="preserve">Постановление Администрации города от 07.04.2010 №1048, от 22.03.2012 № 973, от 17.09.2013 № 2960, от 31.03.2015 №973, Долевая собственность 247/1000 №73-73-02/136/2006-031 </t>
  </si>
  <si>
    <t>73:40:50:000 020 235</t>
  </si>
  <si>
    <t>73:40:50:000 020 236</t>
  </si>
  <si>
    <t>73:40:50:000 020 237</t>
  </si>
  <si>
    <t xml:space="preserve">589/1000 доли от общей площади 50 кв.м </t>
  </si>
  <si>
    <t>Постановление Администрации города от 03.09.2008 №2847, от 23.03.2015 № 848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</si>
  <si>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73-73/002-73/002/053/2015-57/1, Собственность 73-73/002-73/002/053/2015-57/1 19.03.2015</t>
  </si>
  <si>
    <t>73:23:013133:1628</t>
  </si>
  <si>
    <t>Лялин Александр Евгеньевич</t>
  </si>
  <si>
    <t>Васина Любовь Анатольевна</t>
  </si>
  <si>
    <t>карпухин александр петрович</t>
  </si>
  <si>
    <t xml:space="preserve">Ордер 4483 от 25.08.1978
</t>
  </si>
  <si>
    <t>мирошников эдуард владимирович</t>
  </si>
  <si>
    <t>73:23:015232:34</t>
  </si>
  <si>
    <t>Постановление Главы Администрации от 16.03.2009 № 645, Собственность 73-73/002-02/216/2014-376/1 02.03.2015</t>
  </si>
  <si>
    <t>675/1000 доли от общей площади 63,8 кв.м</t>
  </si>
  <si>
    <t>Титов Сергей Сергеевич</t>
  </si>
  <si>
    <t>73:40:50:000 017 037</t>
  </si>
  <si>
    <t>73:40:50:3173</t>
  </si>
  <si>
    <t>260/1000 долей жилого помещения общей площадью 426,7 кв.м.</t>
  </si>
  <si>
    <t>73:40:50:5760</t>
  </si>
  <si>
    <t>73:40:60:041 013 2216</t>
  </si>
  <si>
    <t>73:40:60:041 013 2217</t>
  </si>
  <si>
    <t>Постановление Администрации города от 06.05.2002 №602, Распоряжение Главы города от 30.12.2004 № 345-р, Долевая собственность 49/1000 №73-73/002-73/002/136/2015-39/2 11.08.2015, Постановление Администрации города от 17.01.2017 №064</t>
  </si>
  <si>
    <t>Многоквартирный жилой дом</t>
  </si>
  <si>
    <t xml:space="preserve">Постановление Главы города от 18.05.2005 № 1097,Долевая собственность 594/1000 №73-73-02/139/2005-100, Постановление Администрации города от 26.12.2016 №2549 </t>
  </si>
  <si>
    <t>71/1000 доли от общей площади 385,4 кв.м</t>
  </si>
  <si>
    <t>73:23:010101:6679</t>
  </si>
  <si>
    <t>Ордер 6050 от 19.01.1989</t>
  </si>
  <si>
    <t>ШИНКАРЕВА ГАЛИНА ВЛАДИМИРОВНА</t>
  </si>
  <si>
    <t>ШМЕЛЕВ СЕРГЕЙ ВАЛЕНТИНОВИЧ</t>
  </si>
  <si>
    <t>Ордер 5052 от 29.09.1987</t>
  </si>
  <si>
    <t xml:space="preserve">ордер от 19.02.1997
</t>
  </si>
  <si>
    <t>РАТНИКОВ СЕРГЕЙ НИКОЛАЕВИЧ</t>
  </si>
  <si>
    <t xml:space="preserve">АРСЛАНОВА АЛЬФИЯ МИДИХАТОВНА
</t>
  </si>
  <si>
    <t>73:23:013013:4917</t>
  </si>
  <si>
    <t>73:23:013007:347</t>
  </si>
  <si>
    <t>73:23:012923:161</t>
  </si>
  <si>
    <t>73:23:012923:1095</t>
  </si>
  <si>
    <t>73:23:013007:152</t>
  </si>
  <si>
    <t>73:23:010102:662</t>
  </si>
  <si>
    <t>73:40:60:041 013 1864</t>
  </si>
  <si>
    <t>73:40:60:041 013 2232</t>
  </si>
  <si>
    <t>73:23:013227:78</t>
  </si>
  <si>
    <t>73:23:010718:167</t>
  </si>
  <si>
    <t>500/1000 доли жилого дома обще площадью 104,5 кв.м</t>
  </si>
  <si>
    <t>73:23:013238:102</t>
  </si>
  <si>
    <t>73:23:014603:116</t>
  </si>
  <si>
    <t>Постановление Администрации города от 18.05.2012 № 1703, Собственность 73-73-02/117/2013-212 27.09.2013, Постановление Администрации города от 28.11.2016 №2357</t>
  </si>
  <si>
    <t>Постановление Администрации города от 18.05.2012 № 1703, Собственность 73-73-02/117/2013-213 27.09.2013, Постановление Администрации города от 28.11.2016 №2357</t>
  </si>
  <si>
    <t>Постановление Администрации города от 10.07.2008 №2060, от 31.01.2013 № 241, от 29.03.2013 № 1060, от 11.07.2013 № 2168, от 17.09.2013 № 2960, от 12.12.2013 № 3987,Постановление Администрации города от 24.07.2015 №2547</t>
  </si>
  <si>
    <t xml:space="preserve">                             </t>
  </si>
  <si>
    <t xml:space="preserve">                                         </t>
  </si>
  <si>
    <t>73:23:010102:2076</t>
  </si>
  <si>
    <t>73:23:010102:780</t>
  </si>
  <si>
    <t>Договор социального найма жилого помещения №425 от 21.11.2016 (постановление Администрации города от 21.11.2016 №2303)</t>
  </si>
  <si>
    <t>Постановление Главы Администрации города от  06.02.2009 №167, от 22.10.2013 № 3353, от 12.12.2013 № 3987, от 26.09.2014 № 2963</t>
  </si>
  <si>
    <t>73:23:013020:799</t>
  </si>
  <si>
    <t>САВОСИН АНАТОЛИЙ ВЛАДИМИРОВИЧ</t>
  </si>
  <si>
    <t>Ордер 3249 от 21.06.1988</t>
  </si>
  <si>
    <t>73:40:50:000 018 387</t>
  </si>
  <si>
    <t>73:40:50:000 017 976</t>
  </si>
  <si>
    <t>73:40:50:000 019 553</t>
  </si>
  <si>
    <t>73:40:50:000 019 661</t>
  </si>
  <si>
    <t>73:40:50:000 016 044</t>
  </si>
  <si>
    <t>Ленина</t>
  </si>
  <si>
    <t>73:40:50:000 014 871</t>
  </si>
  <si>
    <t>73:23:010507:2322</t>
  </si>
  <si>
    <t>Постановление Администрации города от 07.04.2009 №929,от 25.11.2015 №3873</t>
  </si>
  <si>
    <t>73:40:50:078 012 429</t>
  </si>
  <si>
    <t>73:40:50:456 895 426</t>
  </si>
  <si>
    <t>73:40:50:000 012 143</t>
  </si>
  <si>
    <t>73:40:50:000 004 715</t>
  </si>
  <si>
    <t>73:40:50:000 011 461</t>
  </si>
  <si>
    <t xml:space="preserve">Постановление Администрации города от 14.02.2014 № 383, от 15.12.2014 № 3968, Долевая собственность 151/1000 №73-01/01-89/2004-94 </t>
  </si>
  <si>
    <t>73:23:013013:3083</t>
  </si>
  <si>
    <t>73:40:60:041 013 2488</t>
  </si>
  <si>
    <t>73:40:60:041 013 2489</t>
  </si>
  <si>
    <t>73:40:50:000 021</t>
  </si>
  <si>
    <t>64</t>
  </si>
  <si>
    <t>7</t>
  </si>
  <si>
    <t>73:40:60:041 013 1181</t>
  </si>
  <si>
    <t>73:40:50:000 017 336</t>
  </si>
  <si>
    <t>73:40:50:000 011 760</t>
  </si>
  <si>
    <t>73:40:50:000 018 661</t>
  </si>
  <si>
    <t>73:40:50:000 019 135</t>
  </si>
  <si>
    <t>13/20</t>
  </si>
  <si>
    <t>Блохин Влдамир Анатольевич</t>
  </si>
  <si>
    <t>Мишагин Александр Васильевич</t>
  </si>
  <si>
    <t xml:space="preserve">Ордер 20026 от 24.08.1999
</t>
  </si>
  <si>
    <t>Иванов Игорь Николаевич</t>
  </si>
  <si>
    <t xml:space="preserve">Ордер 20385 от 05.09.2000
</t>
  </si>
  <si>
    <t>Манурина Елена Вячеслвовна</t>
  </si>
  <si>
    <t>73:40:50:2974</t>
  </si>
  <si>
    <t>Постановление Главы  города от 16.09.2008 №2992, от 18.04.2013 № 1296, от 26.06.2015 №1833</t>
  </si>
  <si>
    <t>73:40:50:000 013 190</t>
  </si>
  <si>
    <t>73:40:60:041 013 1762</t>
  </si>
  <si>
    <t>73:23:011310:601</t>
  </si>
  <si>
    <t>73:23:011310:558</t>
  </si>
  <si>
    <t>73:23:011310:557</t>
  </si>
  <si>
    <t>73:23:011310:556</t>
  </si>
  <si>
    <t>73:40:50:000 051 659</t>
  </si>
  <si>
    <t>73:40:50:000 051 660</t>
  </si>
  <si>
    <t>Адрес</t>
  </si>
  <si>
    <t>Постановление Администрации города от 21.11.2007 №3334, от 18.01.2012 №144, от 11.07.2013 № 2168, от 17.09.2013 № 2960, от 26.12.2013 № 4225</t>
  </si>
  <si>
    <t>Постановление Главы Администрации города от  17.03.2009 №677, от 29.05.2012 № 1893, от 15.05.2013 № 1589, от 11.07.2013 № 2168, от 06.06.2014 № 1715</t>
  </si>
  <si>
    <t xml:space="preserve">9 Линия  </t>
  </si>
  <si>
    <t>Сидорова Раиса Александровна</t>
  </si>
  <si>
    <t>договор соц.найма 153 от 06.04.2005</t>
  </si>
  <si>
    <t>73:40:50:456 895 506</t>
  </si>
  <si>
    <t xml:space="preserve">367/1000 доли от жилого дома общей площадью 91,5 кв.м </t>
  </si>
  <si>
    <t>591/1000 доли от общей площади 34,1 кв.м</t>
  </si>
  <si>
    <t>10/15,16</t>
  </si>
  <si>
    <t>73:23:013013:2538</t>
  </si>
  <si>
    <t>1/12 доли общей площади 33,85 кв.м</t>
  </si>
  <si>
    <t>73:40:50:3793</t>
  </si>
  <si>
    <t>73:40:50:000 016 134</t>
  </si>
  <si>
    <t>73:40:50:3791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</si>
  <si>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73-73-02/289/2014-214, Собственность 73-73-02/289/2014-214 24.12.2014</t>
  </si>
  <si>
    <t xml:space="preserve">Решение Димитровградского городского суда Ульяновской области от 27.02.2009. Определение суда Димитровградского суда Ульяновской области от 10.06.2010. Свидетельство от 06.08.2010 №73-73-02/112/2010-304. Постановление Администрации города от 17.10.2011 №3992, от 29.05.2012 № 1891, от 29.03.2013 № 1060, от 11.07.2013 № 2168, от 17.09.2013 № 2960, от 12.12.2013 № 3987, от 15.12.2014 № 3968,от 25.08.2015 №2888, Собственность 73-73-02/112/2010-304 </t>
  </si>
  <si>
    <t>Шайдуллова Зульфия Растемовна</t>
  </si>
  <si>
    <t>Постановление Администрации города от 03.03.2011 №708. Постановление Администрации города от 21.04.2011 №1558</t>
  </si>
  <si>
    <t>73:40:50:000 018 770</t>
  </si>
  <si>
    <t>73:40:50:000 051 202</t>
  </si>
  <si>
    <t>73:40:60:041 013 1859</t>
  </si>
  <si>
    <t>73:40:60:041 013 1860</t>
  </si>
  <si>
    <t>73:40:50:000 011 957</t>
  </si>
  <si>
    <t>73:40:50:000 011 972</t>
  </si>
  <si>
    <t>73:40:50:000 011 973</t>
  </si>
  <si>
    <t>73:40:50:000 011 975</t>
  </si>
  <si>
    <t>73:40:60:041 013 2494</t>
  </si>
  <si>
    <t>73:40:60:041 013 1211</t>
  </si>
  <si>
    <t>73:40:60:041 013 2475</t>
  </si>
  <si>
    <t>73:40:50:000 006 418</t>
  </si>
  <si>
    <t>73:40:50:000 004 116</t>
  </si>
  <si>
    <t>73:23:010610:265</t>
  </si>
  <si>
    <t>73:23:010610:269</t>
  </si>
  <si>
    <t>73:23:010610:247</t>
  </si>
  <si>
    <t>73:23:010610:251</t>
  </si>
  <si>
    <t>73:23:013124:140</t>
  </si>
  <si>
    <t>11/4,5</t>
  </si>
  <si>
    <t>595/1000 доли от общей площади 33,78 кв.м</t>
  </si>
  <si>
    <t>73:23:013013:2528</t>
  </si>
  <si>
    <t>100/1000 доли от общей площади 35,14 кв.м</t>
  </si>
  <si>
    <t>73:23:013020:1610</t>
  </si>
  <si>
    <t>732/1000 доли от общей площади 47,79 кв.м</t>
  </si>
  <si>
    <t>606/1000 доли от общей площади 35,25 кв.м</t>
  </si>
  <si>
    <t>73:23:013013:2515</t>
  </si>
  <si>
    <t>18/12,13,14</t>
  </si>
  <si>
    <t>333/1000 доли от общей площади 47,7 кв.м</t>
  </si>
  <si>
    <t>73:23:013013:2577</t>
  </si>
  <si>
    <t>Постановление Администрации города от 21.11.2007 №3333. Постановление Администрации города от 11.05.2010 №1531</t>
  </si>
  <si>
    <t>73:40:50:000 051 482</t>
  </si>
  <si>
    <t>Садовая</t>
  </si>
  <si>
    <t>73:23:011605:302</t>
  </si>
  <si>
    <t>73:40:50:000 018 049</t>
  </si>
  <si>
    <t>Постановление Главы Администрации города от 18.12.2008 №4226</t>
  </si>
  <si>
    <t>73:40:60:041 013 1885</t>
  </si>
  <si>
    <t>73:23:012609:277</t>
  </si>
  <si>
    <t>73:23:012609:305</t>
  </si>
  <si>
    <t>73:23:013134:1143</t>
  </si>
  <si>
    <t>73:23:013134:1150</t>
  </si>
  <si>
    <t>73:23:013134:1172</t>
  </si>
  <si>
    <t>73:23:013134:1650</t>
  </si>
  <si>
    <t>73:23:013134:1668</t>
  </si>
  <si>
    <t>73:23:013134:1918</t>
  </si>
  <si>
    <t>73:23:014002:1292</t>
  </si>
  <si>
    <t>73:23:013134:1475</t>
  </si>
  <si>
    <t>73:23:013134:1462</t>
  </si>
  <si>
    <t>73:23:013134:1732</t>
  </si>
  <si>
    <t>73:23:013134:1769</t>
  </si>
  <si>
    <t>73:23:012609:167</t>
  </si>
  <si>
    <t>73:40:50:140 641 255</t>
  </si>
  <si>
    <t>21/1000 доля жилого дома общей площадью 362,4 кв.м.</t>
  </si>
  <si>
    <t>73:23:010507:192</t>
  </si>
  <si>
    <t>73:23:010507:193</t>
  </si>
  <si>
    <t>73:40:60:041 013 1677</t>
  </si>
  <si>
    <t>73:40:60:041 013 1748</t>
  </si>
  <si>
    <t>73:40:50:000 011 611</t>
  </si>
  <si>
    <t>73:40:51:020 012 980</t>
  </si>
  <si>
    <t>73:40:50:000 021 097</t>
  </si>
  <si>
    <t>Постановление Администрации города от 03.09.2008 №2847, от 26.02.2013 № 608</t>
  </si>
  <si>
    <t>73:40:50:0478 016 1086</t>
  </si>
  <si>
    <t>73:40:50:000 018 624</t>
  </si>
  <si>
    <t>73:40:50:000 011 337</t>
  </si>
  <si>
    <t>73:40:50:000 011 338</t>
  </si>
  <si>
    <t>73:40:50:000 018 017</t>
  </si>
  <si>
    <t>73:40:50:000 018 018</t>
  </si>
  <si>
    <t xml:space="preserve">Отнесение жилого помещения к специализированному жил фонду/коммерческого использования </t>
  </si>
  <si>
    <t>Васильева Галина Федоровна</t>
  </si>
  <si>
    <t>Чекменева Татьяна Александровна</t>
  </si>
  <si>
    <t>64/1000 от общей площади 273,6 кв.м.</t>
  </si>
  <si>
    <t>98/1000 долей от общей площади 240,63 кв.м.</t>
  </si>
  <si>
    <t>153/1000 долей от общей площади 179,70 кв.м.</t>
  </si>
  <si>
    <t>73:40:60:041 013 1117</t>
  </si>
  <si>
    <t xml:space="preserve">                   </t>
  </si>
  <si>
    <t xml:space="preserve">  </t>
  </si>
  <si>
    <t>73:23:010309:362</t>
  </si>
  <si>
    <t>Терентьева Ольга Викторовна, Валеева Энже Мирзагановна</t>
  </si>
  <si>
    <t xml:space="preserve">5/12,13 (быв. 304) </t>
  </si>
  <si>
    <t>73:23:013112:98</t>
  </si>
  <si>
    <t>405/1000 доля жилого помещения общей площадью 75,32 кв.м.</t>
  </si>
  <si>
    <t>73:23:010101:6776</t>
  </si>
  <si>
    <t xml:space="preserve">Постановление Главы города от 27.01.2006 № 115, Постановление Администрации города от 13.05.2015 № 1352, Долевая собственность 277/1000 №73-73-02/215/2014-300 </t>
  </si>
  <si>
    <t>73:23:010101:6778</t>
  </si>
  <si>
    <t>Постановление Главы города от 27.01.2006 № 115, Постановление Администрации города от 13.05.2015 № 1352, постановление Администрации города от 10.03.2016 №488, Долевая собственность 260/1000 №73-73/002-73/002/126/2016-351/2</t>
  </si>
  <si>
    <t>73:23:010101:6775</t>
  </si>
  <si>
    <t>73:40:50:000 018 585</t>
  </si>
  <si>
    <t xml:space="preserve">                                          </t>
  </si>
  <si>
    <t>Ордер 18364 от 06.02.1986</t>
  </si>
  <si>
    <t>Ордер 9976 от 29.10.1992</t>
  </si>
  <si>
    <t>короткова наталья николаевна</t>
  </si>
  <si>
    <t>сорокоумова елена владимировна</t>
  </si>
  <si>
    <t>Ордер 273 от 05.07.1968</t>
  </si>
  <si>
    <t>Ордер 366 от 15.02.1972</t>
  </si>
  <si>
    <t>КАРПОВА ЛИДИЯ ЯКОВЛЕВНА</t>
  </si>
  <si>
    <t>ШАГАЕВ АЛЕКСЕЙ СЕРГЕЕВИЧ</t>
  </si>
  <si>
    <t>Ордер 14203 от 27.10.1983</t>
  </si>
  <si>
    <t>Ордер 11682 от 01.12.1994, ордер от 24.09.1989</t>
  </si>
  <si>
    <t>73:23:013013:4760</t>
  </si>
  <si>
    <t>73:23:013013:4716</t>
  </si>
  <si>
    <t>73:23:013013:4718</t>
  </si>
  <si>
    <t>73:23:013013:4800</t>
  </si>
  <si>
    <t>73:23:013013:4777</t>
  </si>
  <si>
    <t>73:23:013013:4700</t>
  </si>
  <si>
    <t>9 Линия</t>
  </si>
  <si>
    <t>Соглашение о безвозмездной передачи недвижимого имущества в муниципальную собственность от 04.05.2009. Свидетельство о государственной регистрации права от 22.12.2009 №73-73-02/007/2009-453. Постановление Администрации города от 30.06.2014 № 1983, Собственность 73-73-02/007/2009-453 от 22.12.2009</t>
  </si>
  <si>
    <t xml:space="preserve">Ленина </t>
  </si>
  <si>
    <r>
      <t xml:space="preserve">Договор социального найма жилого помещения №203 от 22.01.2015 (постановление Администрации города от 22.01.2015 №115);
</t>
    </r>
    <r>
      <rPr>
        <i/>
        <sz val="10"/>
        <rFont val="Times New Roman"/>
        <family val="1"/>
        <charset val="204"/>
      </rPr>
      <t>Договор социального найма жилого помещения №420 от 31.10.2016 (постановление Администрации города от 31.10.2016 №2144);</t>
    </r>
  </si>
  <si>
    <r>
      <t xml:space="preserve">22.01.2015
</t>
    </r>
    <r>
      <rPr>
        <i/>
        <sz val="10"/>
        <rFont val="Times New Roman"/>
        <family val="1"/>
        <charset val="204"/>
      </rPr>
      <t>31.10.2016</t>
    </r>
  </si>
  <si>
    <r>
      <t xml:space="preserve">бессрочно
</t>
    </r>
    <r>
      <rPr>
        <i/>
        <sz val="10"/>
        <rFont val="Times New Roman"/>
        <family val="1"/>
        <charset val="204"/>
      </rPr>
      <t>бессрочно</t>
    </r>
  </si>
  <si>
    <t>73:40:50:000 017 706</t>
  </si>
  <si>
    <t>Постановление Администрации города от 18.08.2008 №2596, от 14.04.2011 №1385, от 15.05.2013 № 1589, от 11.04.2014 № 1040, от 26.09.2014 № 2963, от 15.12.2014 № 3968</t>
  </si>
  <si>
    <t>73:40:60:041 013 1269</t>
  </si>
  <si>
    <t>73:40:50:000 051 722</t>
  </si>
  <si>
    <t xml:space="preserve">Ордер 9495 от 04.06.1992
</t>
  </si>
  <si>
    <t>Заживихина Лидия Петровна</t>
  </si>
  <si>
    <t>договор найма 2 от 25.09.1997</t>
  </si>
  <si>
    <t>Ордер 12432 от 25.07.1996</t>
  </si>
  <si>
    <t>Голубева Валентина Леонидовна</t>
  </si>
  <si>
    <t>Задкова Эминя Зяватовна</t>
  </si>
  <si>
    <t xml:space="preserve">Ордер 13557 от 23.06.1983
</t>
  </si>
  <si>
    <t>Стулов Александр Михайлович</t>
  </si>
  <si>
    <t xml:space="preserve">Ордер 700 от 28.10.1970
</t>
  </si>
  <si>
    <t>Груздев Виктор Иванович</t>
  </si>
  <si>
    <t>Ордер 10 от 03.03.1999</t>
  </si>
  <si>
    <t>73:23:014201:66</t>
  </si>
  <si>
    <t>73:23:010610:1131</t>
  </si>
  <si>
    <t>73:23:010610:1134</t>
  </si>
  <si>
    <t>73:23:010611:205</t>
  </si>
  <si>
    <t>73:23:010610:1135</t>
  </si>
  <si>
    <t>73:23:013131:51</t>
  </si>
  <si>
    <t>73:23:010203:70</t>
  </si>
  <si>
    <t>73:23:014005:75</t>
  </si>
  <si>
    <t>73:23:014004:133</t>
  </si>
  <si>
    <t>73:23:014004:132</t>
  </si>
  <si>
    <t>73:23:014004:128</t>
  </si>
  <si>
    <t>73:23:013113:462</t>
  </si>
  <si>
    <t>73:23:014004:131</t>
  </si>
  <si>
    <t>73:23:014004:130</t>
  </si>
  <si>
    <t>73:23:014004:129</t>
  </si>
  <si>
    <t>73:23:014004:125</t>
  </si>
  <si>
    <t>73:23:014004:124</t>
  </si>
  <si>
    <t>73:23:014004:123</t>
  </si>
  <si>
    <t>73:23:013113:806</t>
  </si>
  <si>
    <t>73:23:013113:831</t>
  </si>
  <si>
    <t>Постановление Администрации города от 21.11.2007 №3333, от 11.05.2010 №1526, от 31.08.2012 № 3122</t>
  </si>
  <si>
    <t>73:40:50:000 018 457</t>
  </si>
  <si>
    <t>73:23:010509:2405</t>
  </si>
  <si>
    <t>73:23:010508:1082</t>
  </si>
  <si>
    <t>Свидетельство о регистрации права от 03.07.2010 №73-73-02/100/2010-213, серия 73-АА №017836, Собственность №73-73-02/100/2010-213 от 03.07.2010</t>
  </si>
  <si>
    <t>73:40:50:020 016 448</t>
  </si>
  <si>
    <t>Постановление Администрации города от 03.09.2008 №2847</t>
  </si>
  <si>
    <t>17а</t>
  </si>
  <si>
    <t>73:40:50:000 051 258</t>
  </si>
  <si>
    <t>73:40:50:056 012 418</t>
  </si>
  <si>
    <t>Договор социального найма жилого помещения №23 от 10.09.2013 (постановление Администрации города от 05.09.2013 №2797)</t>
  </si>
  <si>
    <t>Архипова Светлана Владимировна</t>
  </si>
  <si>
    <t>73:23:010802:194</t>
  </si>
  <si>
    <t>73:23:010802:323</t>
  </si>
  <si>
    <t>73:23:010102:2011</t>
  </si>
  <si>
    <t>73:23:010102:1975</t>
  </si>
  <si>
    <t>73:23:010102:1080</t>
  </si>
  <si>
    <t>73:23:010802:634</t>
  </si>
  <si>
    <t>73:40:50:204 078 294</t>
  </si>
  <si>
    <t>Крупин Олег Вячеславович</t>
  </si>
  <si>
    <t>73:40:50:000 014 383</t>
  </si>
  <si>
    <t>73:40:50:000 051 618</t>
  </si>
  <si>
    <t>73:23:010908:676</t>
  </si>
  <si>
    <t>73:23:010908:908</t>
  </si>
  <si>
    <t>73:23:010908:900</t>
  </si>
  <si>
    <t>73:23:010908:405</t>
  </si>
  <si>
    <t>73:23:010908:468</t>
  </si>
  <si>
    <t>73:23:010907:165</t>
  </si>
  <si>
    <t>73:23:010907:458</t>
  </si>
  <si>
    <t>73:23:011005:273</t>
  </si>
  <si>
    <t>73:40:50:000 051 837</t>
  </si>
  <si>
    <t>73:40:60:041 013 1229</t>
  </si>
  <si>
    <t>Ордер №1034 от 28.08.1984</t>
  </si>
  <si>
    <t>Хабаркова Вера Николаевна</t>
  </si>
  <si>
    <t>Ордер №1060 от 18.10.1984</t>
  </si>
  <si>
    <t>Елышкина Зоя Николаевна</t>
  </si>
  <si>
    <t>Какашкин Александр Геннадьевич</t>
  </si>
  <si>
    <t>Кавтасьева Елизавета Александровна</t>
  </si>
  <si>
    <t>Ордер 13807 от 04.07.2000</t>
  </si>
  <si>
    <t>Сатдарова Менигул Фаридовна</t>
  </si>
  <si>
    <t>Ордер 19943 от 09.09.1999</t>
  </si>
  <si>
    <t>Ордер 19945 от 07.09.1999</t>
  </si>
  <si>
    <t>Куприн Влдаимир Валентинович</t>
  </si>
  <si>
    <t>Бивзюк Виктор Иванович</t>
  </si>
  <si>
    <t>73:40:50:000 004 959</t>
  </si>
  <si>
    <t>Постановление Главы города от 22.07.2008 №2255</t>
  </si>
  <si>
    <t>73:40:50:000 016 982</t>
  </si>
  <si>
    <t>III Интернационала</t>
  </si>
  <si>
    <t>73:40:50:456 895 412</t>
  </si>
  <si>
    <t>Долевая собственность (кв.м)</t>
  </si>
  <si>
    <t>Постановление Главы Администрации города от 23.12.2008 №4257. Постановление Администрации города от 15.02.2011 №495,от 31.03.2015 №973</t>
  </si>
  <si>
    <t>Туренко Вячеслав Иванович</t>
  </si>
  <si>
    <t>Муниципальный контракт от 14.10.2016 №0368300026316000476-0052623-01, Постановление Администрации города от 10.03.2017 №371, Собственность № 73:23:011605:1422-73/002/2017-1  от 16.01.2017</t>
  </si>
  <si>
    <t>ПЕТРОВ АЛЕКСАНДР ЕВГЕНЬЕВИЧ</t>
  </si>
  <si>
    <t>Ордер 3444 от 21.07.1988</t>
  </si>
  <si>
    <t>Ордер 3722 от 29.09.1988</t>
  </si>
  <si>
    <t>ВОРОНЦОВА АЛЕКСАНДРА ИВАНОВНА</t>
  </si>
  <si>
    <t>Ордер 9602 от 20.07.1992</t>
  </si>
  <si>
    <t>КУЗЬМИНА ТАТЬЯНА АЛЕКСАНДРОВНА</t>
  </si>
  <si>
    <t>ФИЛИППОВ АЛЕКСАНДР ИВАНОВИЧ</t>
  </si>
  <si>
    <t xml:space="preserve">Ордер 11274 от 21.02.1992
</t>
  </si>
  <si>
    <t>ЗУБКОВ ВАЛЕНТИН МИХАЙЛОВИЧ</t>
  </si>
  <si>
    <t>СИРАЗОВ ХАТЫБ ВАГИЗОВИЧ</t>
  </si>
  <si>
    <t>ГОРЛАНОВА ИРИНА ВЛАДИМИРОВНА</t>
  </si>
  <si>
    <t>Ордер 17040 от 15.12.1995</t>
  </si>
  <si>
    <t xml:space="preserve">ДИГАНДИРОВА АНИСЯ РАВЕЛОВНА
</t>
  </si>
  <si>
    <t>73:23:012918:167</t>
  </si>
  <si>
    <t>Собственность №73-73-02/059/2013-255 от 16.05.2013, Постановление Администрации города  № 4458 от 24.12.2012</t>
  </si>
  <si>
    <t>73:23:010211:1983</t>
  </si>
  <si>
    <t>Постановление Главы Администрации города от 23.12.2008 №4256, от 30.06.2014 № 1982,от 14.08.2015 № 2764</t>
  </si>
  <si>
    <t>73:23:014009:351</t>
  </si>
  <si>
    <t>73:23:014009:350</t>
  </si>
  <si>
    <t>73:23:014009:269</t>
  </si>
  <si>
    <t>73:23:014006:326</t>
  </si>
  <si>
    <t>73:23:014009:607</t>
  </si>
  <si>
    <t>73:23:014009:600</t>
  </si>
  <si>
    <t>73:23:014006:694</t>
  </si>
  <si>
    <t>73:23:014006:695</t>
  </si>
  <si>
    <t>73:23:014006:705</t>
  </si>
  <si>
    <t>8 (ком. 912а, 910)</t>
  </si>
  <si>
    <t>6 (ком. 711, 712)</t>
  </si>
  <si>
    <t>7 (ком. 807, 808б)</t>
  </si>
  <si>
    <t>5 (ком. 608)</t>
  </si>
  <si>
    <t>73:23:013020:1552</t>
  </si>
  <si>
    <t>73:23:012001:39</t>
  </si>
  <si>
    <t>73:23:010101:6674</t>
  </si>
  <si>
    <t xml:space="preserve">100/1000 доли от общей плозади 511,5 кв.м </t>
  </si>
  <si>
    <t>Постановление Главы города от 27.01.2006 № 115, Долевая собственность 100/1000 №73-73/002-73/002/149/2015-190/2 11.01.2016</t>
  </si>
  <si>
    <t>353/1000 доли от общей площади 514,1 кв.м</t>
  </si>
  <si>
    <t>73:23:010101:6678</t>
  </si>
  <si>
    <t>73:40:50:0478 016 945</t>
  </si>
  <si>
    <t>73:23:011310:491</t>
  </si>
  <si>
    <t>73:23:011310:414</t>
  </si>
  <si>
    <t>Постановление Главы Администрации города от 18.12.2008 №4222, от 27.06.2011 №2433, от 31.08.2012 № 3122, от 26.02.2014 № 614</t>
  </si>
  <si>
    <t>73:40:60:041 013 1959</t>
  </si>
  <si>
    <t>73:40:50:0478 016 1136</t>
  </si>
  <si>
    <t>73:23:013113:858</t>
  </si>
  <si>
    <t>73:23:013113:788</t>
  </si>
  <si>
    <t>Постановление Главы Администрации города от 21.11.2008 №3829, от 13.04.2011 №1377, от 22.03.2012 № 973, от 31.08.2012 № 3122, от 11.07.2013 № 2168, от 17.09.2013 № 2960, от 15.12.2014 № 3968,Постановление Администрации города от 24.07.2015 №2547,от 15.12.2015 №4114</t>
  </si>
  <si>
    <t>73:40:50:140 641 246</t>
  </si>
  <si>
    <t>Постановление Главы города от 22.03.2007 № 791</t>
  </si>
  <si>
    <t>73:40:50:5737</t>
  </si>
  <si>
    <t>73:40:50:5743</t>
  </si>
  <si>
    <t>Муниципальный контракт №545-ПП от 22.12.2015, Постановление Администрации города от 21.01.2016 № 135, Собственность 73-73/002-73/002/134/2016-213/2 15.03.2016, от 28.11.2016 №2359</t>
  </si>
  <si>
    <t>73:40:50:000 051 387</t>
  </si>
  <si>
    <t>73:40:50:000 018 269</t>
  </si>
  <si>
    <t>Договор социального найма жилого помещения №198 от 22.01.2015 (постановление Администрации города от 22.01.2015 №115)</t>
  </si>
  <si>
    <t>Ментова Татьяна Ивановна</t>
  </si>
  <si>
    <t>73:40:50:056 012 357</t>
  </si>
  <si>
    <t>73:40:50:000 051 584</t>
  </si>
  <si>
    <t>73:23:011005:320</t>
  </si>
  <si>
    <t>73:23:013020:1594</t>
  </si>
  <si>
    <t>73:23:013013:1832</t>
  </si>
  <si>
    <t>73:23:013013:1824</t>
  </si>
  <si>
    <t>73:40:50:000 051 314</t>
  </si>
  <si>
    <t>Ордер 5511 от 25.05.1989</t>
  </si>
  <si>
    <t>ордер 5514 от 18.05.1989</t>
  </si>
  <si>
    <t>Абдурахманова Гельсира Равиловна</t>
  </si>
  <si>
    <t>ордер 5532 от 20.06.1989</t>
  </si>
  <si>
    <t>Ешану Галина Викторовна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</si>
  <si>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73-73-02/106/2009-328 17.08.2009</t>
  </si>
  <si>
    <t>73:23:010309:366</t>
  </si>
  <si>
    <t>Договор социального найма жилого помещения №544 от 22.09.2017 (постановление Администрации города от 22.09.2017 №1730)</t>
  </si>
  <si>
    <t>Яшанькин Владимир Сергеевич</t>
  </si>
  <si>
    <t>Договор социального найма жилого помещения №543 от 22.09.2017 (постановление Администрации города от 22.09.2017 №1730)</t>
  </si>
  <si>
    <t xml:space="preserve">
</t>
  </si>
  <si>
    <t>73:23:010718:210</t>
  </si>
  <si>
    <t>73:23:011604:66</t>
  </si>
  <si>
    <t>73:40:50:140 641 283</t>
  </si>
  <si>
    <t>73:40:50:140 641 284</t>
  </si>
  <si>
    <t>73:40:50:000 018 910</t>
  </si>
  <si>
    <t>73:23:013013:2437</t>
  </si>
  <si>
    <t>Куйбышева</t>
  </si>
  <si>
    <t>Постановление Главы города от 22.07.2008 №2255. Постановление Администрации города от 19.01.2010 №42, от 11.11.2013 № 3533, Долевая собственность 74/1000 №73-73/002-73/002/157/2016-146/3 27.09.2016</t>
  </si>
  <si>
    <t>73:23:013217:184</t>
  </si>
  <si>
    <t>74/1000 долей жилого дома общей площадью 316,8кв.м.</t>
  </si>
  <si>
    <t>ЕФИМОВА ГАЛИНА СТЕПАНОВНА</t>
  </si>
  <si>
    <t>Ордер 992 от 08.06.1973</t>
  </si>
  <si>
    <t>КАЗАКОВА ЕЛЕНА НИКОЛАЕВНА</t>
  </si>
  <si>
    <t xml:space="preserve">Ордер 426 от 19.07.1971
</t>
  </si>
  <si>
    <t xml:space="preserve">АНКУДИНОВА ГАЛИНА ИВАНОВНА
</t>
  </si>
  <si>
    <t>73:40:50:000 018 586</t>
  </si>
  <si>
    <t>73:40:50:000 014 823</t>
  </si>
  <si>
    <t>73:40:50:000 014 824</t>
  </si>
  <si>
    <t>73:40:60:041 013 1486</t>
  </si>
  <si>
    <t>73:40:50:000 014 394</t>
  </si>
  <si>
    <t>200/1000 долей жилого дома общей площадью 142,27 кв.м.</t>
  </si>
  <si>
    <t>73:40:50:2838</t>
  </si>
  <si>
    <t>73:40:60:041 013 1605</t>
  </si>
  <si>
    <t>73:40:60:041 013 1606</t>
  </si>
  <si>
    <t>Постановление Главы Администрации города от 23.12.2008 №4257, от 09.04.2013 № 1158</t>
  </si>
  <si>
    <t>769/1000 долей от общей площади 97,4 кв.м.</t>
  </si>
  <si>
    <t>73:23:010509:1583</t>
  </si>
  <si>
    <t>73:23:010509:1119</t>
  </si>
  <si>
    <t>73:23:010509:1129</t>
  </si>
  <si>
    <t>73:23:010509:1370</t>
  </si>
  <si>
    <t>73:23:010509:1128</t>
  </si>
  <si>
    <t>73:40:50:000 016 961</t>
  </si>
  <si>
    <t>73:40:50:000 016 801</t>
  </si>
  <si>
    <t>73:40:50:000 016 802</t>
  </si>
  <si>
    <t>73:40:50:000 020 635</t>
  </si>
  <si>
    <t>590/1000 доли от общей площади 33,3 кв.м</t>
  </si>
  <si>
    <t>Ордер 2414 от 05.04.1984</t>
  </si>
  <si>
    <t>КОЛИСТРАТОВА ТАТЬЯНА ГЕННАДЬЕВНА</t>
  </si>
  <si>
    <t>Ордер 10314 от 18.08.1981</t>
  </si>
  <si>
    <t xml:space="preserve">Постановление Администрации города от 27.07.2011 №2809, от 31.08.2012 № 3122, от 17.09.2013 № 2960, от 15.12.2014 № 3968, Долевая собственность 64/1000 №73-73-02/010/2007-137 </t>
  </si>
  <si>
    <t>73:23:013020:784</t>
  </si>
  <si>
    <t>73:40:50:456 895 512</t>
  </si>
  <si>
    <t>Постановление Администрации города от 22.07.2008 №2257. Постановление Администрации города от 14.04.2011 №1382</t>
  </si>
  <si>
    <t>73:40:50:204 078 432</t>
  </si>
  <si>
    <t>73:40:50:000 020 958</t>
  </si>
  <si>
    <t>73:23:011304:91</t>
  </si>
  <si>
    <t>73:23:011304:76</t>
  </si>
  <si>
    <t>73:23:011301:305</t>
  </si>
  <si>
    <t>снят с учета</t>
  </si>
  <si>
    <t>Ордер 16814 от 05.10.1995</t>
  </si>
  <si>
    <t xml:space="preserve">Ордер 12601 от 09.12.1982 </t>
  </si>
  <si>
    <t>118/1000 от общей площади 226,9 кв.м.</t>
  </si>
  <si>
    <t>73:23:012917:1035</t>
  </si>
  <si>
    <t>73:23:010507:1926</t>
  </si>
  <si>
    <t>73:23:010507:2107</t>
  </si>
  <si>
    <t>73:40:50:2216</t>
  </si>
  <si>
    <t>Постановление Главы города от 09.08.2004 № 1771</t>
  </si>
  <si>
    <t>73:40:50:6045</t>
  </si>
  <si>
    <t>Попова</t>
  </si>
  <si>
    <t>73:40:50:6077</t>
  </si>
  <si>
    <t>73:23:011415:52</t>
  </si>
  <si>
    <t>73:23:011408:68</t>
  </si>
  <si>
    <t>73:23:011408:69</t>
  </si>
  <si>
    <t>73:23:014114:157</t>
  </si>
  <si>
    <t>73:23:010507:1193</t>
  </si>
  <si>
    <t>73:23:013222:55</t>
  </si>
  <si>
    <t>1/2 доля жилого дома общей площадью 103,71 кв.м.</t>
  </si>
  <si>
    <t>112/1000 долей от общей площади 159,97 кв.м.</t>
  </si>
  <si>
    <t>91/1000 долей от общей площади 183,0 кв.м.</t>
  </si>
  <si>
    <t>73:40:50:0478 016 1111</t>
  </si>
  <si>
    <t>Постановление Администрации города от 25.06.2010 №2026</t>
  </si>
  <si>
    <t>73:23:010902:1568</t>
  </si>
  <si>
    <t>73:23:010908:643</t>
  </si>
  <si>
    <t>73:23:010908:628</t>
  </si>
  <si>
    <t>73:40:50:000 018 917</t>
  </si>
  <si>
    <t xml:space="preserve">Свидетельство о государственной регистрации права от 09.01.2008 №73-73-02/131/2007-065, постановление Администрации города от 31.08.2012 № 3122, от 17.09.2013 № 2960, от 15.12.2014 № 3968, Собственность 73-73-02/131/2007-065 </t>
  </si>
  <si>
    <t>73:23:013020:800</t>
  </si>
  <si>
    <t>73:40:50:000 017 184</t>
  </si>
  <si>
    <t>73:40:50:000 012 214</t>
  </si>
  <si>
    <t>Постановление Администрации города от 29.02.2008 №571</t>
  </si>
  <si>
    <t>18а</t>
  </si>
  <si>
    <t>18б</t>
  </si>
  <si>
    <t>Муниципальный контракт от 17.10.2016 №Ф.2016.296937, Собственность № 73:23:013135:390-73/002/2017-2  от 12.01.2017, Постановление Администрации города от 10.03.2017 №371</t>
  </si>
  <si>
    <t>73:23:013115:48</t>
  </si>
  <si>
    <t xml:space="preserve">Постановление Администрации города от 14.02.2014 № 383, Долевая собственность 187/1000 №73-01/01-119/2004-36 </t>
  </si>
  <si>
    <t>73:23:013013:2448</t>
  </si>
  <si>
    <t>73:40:50:204 078 371</t>
  </si>
  <si>
    <t>73:23:011310:559</t>
  </si>
  <si>
    <t>73:23:011310:254</t>
  </si>
  <si>
    <t>73:23:011310:600</t>
  </si>
  <si>
    <t>73:23:011310:261</t>
  </si>
  <si>
    <t>73:23:011310:260</t>
  </si>
  <si>
    <t>73:23:011310:258</t>
  </si>
  <si>
    <t>Постановление Администрации города от 03.09.2008 №2847, от 24.09.2012 № 3311, от 10.01.2013 № 10, от 26.02.2013 № 614, от 15.05.2013 №  1589, от 11.07.2013 № 2168, от 12.12.2013 № 3987</t>
  </si>
  <si>
    <t>73:40:50:456 895 489</t>
  </si>
  <si>
    <t>73:40:50:000 014 820</t>
  </si>
  <si>
    <t>73:40:50:140 641 245</t>
  </si>
  <si>
    <t>Ордер 6511 от 20.02.1990</t>
  </si>
  <si>
    <t>АЮПОВ РАФИК ХАНИФОВИЧ</t>
  </si>
  <si>
    <t>Ордер 2826 от 08.04.1988</t>
  </si>
  <si>
    <t>Ордер 2839 от 19.07.1988</t>
  </si>
  <si>
    <t>Ордер 3390 от 15.07.1988</t>
  </si>
  <si>
    <t>Ломков Виктор Владимирович</t>
  </si>
  <si>
    <t>Юдина Татьяна Викторовна</t>
  </si>
  <si>
    <t>73:23:010610:803</t>
  </si>
  <si>
    <t>25.10.2017
17.10.2017</t>
  </si>
  <si>
    <t>постановление Администрации города от 17.11.2017 №2165, общая долевая собственность651/1000  №73:23:010610:803-73/002/2017-5 от 25.10.2017, общая долевая собственность 349/1000 №73:23:010610:803-73/002/2017-4 от 17.10.2017</t>
  </si>
  <si>
    <t>73:40:50:000 017 564</t>
  </si>
  <si>
    <t>73:40:50:000 017 572</t>
  </si>
  <si>
    <t>44а</t>
  </si>
  <si>
    <t>Постановление Администрации города от 18.05.2012 № 1703, Собственность 73-73-02/117/2013-454 27.09.2013, Постановление Администрации города от 28.11.2016 №2357</t>
  </si>
  <si>
    <t>73:40:50:000 006 758</t>
  </si>
  <si>
    <t>412/1000 доли от общей площади 34,5 кв.м</t>
  </si>
  <si>
    <t>504/1000 долей жилого дома общей площадью 113,0 кв.м.</t>
  </si>
  <si>
    <t>Постановление Главы города от 22.07.2008 №2255, от 26.03.2012 № 1031, от 24.10.2017 №1976</t>
  </si>
  <si>
    <t>14.06.2017, 23.06.2017</t>
  </si>
  <si>
    <t>Общая долевая собственность 672/1000  №73:23:010610:801-73/002/2017-6 от 14.06.2017, Постановление Администрации города от 11.07.2017 №1260, постановление от 24.10.2017 №1981</t>
  </si>
  <si>
    <t>Договор социального найма жилого помещения №21 от 02.08.2017 (постановление от 20.02.2017 №266, от 17.02.2017 №5)</t>
  </si>
  <si>
    <t>Сулаймонова Светлана Александровна</t>
  </si>
  <si>
    <t>Договор социального найма жилого помещения  №19 от 07.04.2017 (постановление от 20.02.017 №266, от 17.02.2017 №5</t>
  </si>
  <si>
    <t>Рахуба Надежда Михайловна</t>
  </si>
  <si>
    <t>Договор социального найма жилого помещения №13 от  14.03.2017 (постановление от 20.02.2017 №266, от 17.02.2017 №5)</t>
  </si>
  <si>
    <t>Договор социального найма жилого помещения № 11 от 09.03.2017 (постановление от 20.02.2017 №266, от 17.02.2016 №5)</t>
  </si>
  <si>
    <t>Договор социального найма жилого помещения №10 от 09.03.2017 (постановление от 20.02.2017 №266, от 17.02.2017 №5)</t>
  </si>
  <si>
    <t>Договор социального найма жилого помещения  №9 от 01.03.2017 (постановление от 20.02.2017 №266, от 17.02.2017 №5)</t>
  </si>
  <si>
    <t>Договор социального найма жилого помещения  №08 от 01.03.2017 (постановление от 20.02.2017 №266, от 17.02.2017 №5)</t>
  </si>
  <si>
    <t>Договор социального найма жилого помещения №07 от 01.03.2017 (постановление от 20.02.2017 №266, от 17.02.2017 №5)</t>
  </si>
  <si>
    <t>Договор социального найма жилого помещения №06 от 03.02.2017 (от 20.02.2017 №266, от 17.02.2017 №5)</t>
  </si>
  <si>
    <t>421/1000 доли жилог дома общей площадью 51,18 кв.м.</t>
  </si>
  <si>
    <t>73:40:50:000 011 762</t>
  </si>
  <si>
    <t>Сенная</t>
  </si>
  <si>
    <r>
      <t xml:space="preserve">07.10.2015;
</t>
    </r>
    <r>
      <rPr>
        <i/>
        <sz val="10"/>
        <rFont val="Times New Roman"/>
        <family val="1"/>
        <charset val="204"/>
      </rPr>
      <t>01.09.2014</t>
    </r>
  </si>
  <si>
    <r>
      <t xml:space="preserve">Карасева Полина Алексеевна;
</t>
    </r>
    <r>
      <rPr>
        <i/>
        <sz val="10"/>
        <rFont val="Times New Roman"/>
        <family val="1"/>
        <charset val="204"/>
      </rPr>
      <t>Рощина Елена Анатольевна</t>
    </r>
  </si>
  <si>
    <r>
      <t xml:space="preserve">26,94;
</t>
    </r>
    <r>
      <rPr>
        <i/>
        <sz val="10"/>
        <rFont val="Times New Roman"/>
        <family val="1"/>
        <charset val="204"/>
      </rPr>
      <t>25,53</t>
    </r>
  </si>
  <si>
    <t>73:40:50:000 004 808</t>
  </si>
  <si>
    <t>73:40:50:0478 016 950</t>
  </si>
  <si>
    <t>73:40:50:000 021 692</t>
  </si>
  <si>
    <t>73:40:50:000 021 700</t>
  </si>
  <si>
    <t>326/1000 долей жилого дома общей площадью 130,88 кв.м.</t>
  </si>
  <si>
    <t>73:23:013204:45</t>
  </si>
  <si>
    <t>73:23:011310:106</t>
  </si>
  <si>
    <t>73:23:011103:82</t>
  </si>
  <si>
    <t>73:23:011103:79</t>
  </si>
  <si>
    <t>73:40:60:041 013 2373</t>
  </si>
  <si>
    <t>73:40:60:041 013 2374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</si>
  <si>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73-73-02/106/2009-330 17.08.2009</t>
  </si>
  <si>
    <t>73:23:013134:2329</t>
  </si>
  <si>
    <t>529/1000 доли от общей площади 83,1 кв.м</t>
  </si>
  <si>
    <t>73:40:50:000 011 458</t>
  </si>
  <si>
    <t>73:40:50:000 011 460</t>
  </si>
  <si>
    <t>Постановление Главы Администрации города от 23.12.2008 №4254, от 07.12.2012 № 4251, от 26.02.2013 № 614, от 15.05.2013 № 1589</t>
  </si>
  <si>
    <t>73:40:60:041 013 1140</t>
  </si>
  <si>
    <t>73:40:50:140 641 230</t>
  </si>
  <si>
    <t>73:40:50:140 641 235</t>
  </si>
  <si>
    <t>73:40:50:456 895 509</t>
  </si>
  <si>
    <t>73:40:50:000 013 194</t>
  </si>
  <si>
    <t>73:40:50:204 078 482</t>
  </si>
  <si>
    <t>73:40:50:000 014 852</t>
  </si>
  <si>
    <t>ХЛЫСТЕНКОВА ТАТЬЯНА НИКОЛАЕВНА</t>
  </si>
  <si>
    <t>КУВШИНОВ ВЛАДИМИР ГРИГОРЬЕВИЧ</t>
  </si>
  <si>
    <t>Ордер 13130 от 16.06.1998</t>
  </si>
  <si>
    <t>КРИВОВА СВЕТЛАНА ЯКОВЛЕВНА</t>
  </si>
  <si>
    <t>Ордер 13763 от 18.04.2000</t>
  </si>
  <si>
    <t>ЛЕТЯРИН АНАТОЛИЙ МИХАЙЛОВИЧ</t>
  </si>
  <si>
    <t>ДОГОВОР НАЙМА 04/25-2009-41-СН от 19.08.2009</t>
  </si>
  <si>
    <t>ОРДЕР 16959 от 30.05.1985</t>
  </si>
  <si>
    <t>Романчук Светлана Алексеевна</t>
  </si>
  <si>
    <t>Ордер 11947 от 02.04.1992</t>
  </si>
  <si>
    <t>Ордер 11419 от 17.03.1992</t>
  </si>
  <si>
    <t xml:space="preserve">МИРОНОВА ЛЮБОВЬ АЛЕКСЕЕВНА </t>
  </si>
  <si>
    <t>Воронин Владимир Павлович</t>
  </si>
  <si>
    <t>642/1000 доли жилого помещения общей площадью 73,9 кв.м.</t>
  </si>
  <si>
    <t>73:40:60:041 013 2079</t>
  </si>
  <si>
    <t>73:40:50:000 051 236</t>
  </si>
  <si>
    <t>73:40:60:041 013 1697</t>
  </si>
  <si>
    <t>73:40:50:140 641 309</t>
  </si>
  <si>
    <t>73:40:50:000 004 755</t>
  </si>
  <si>
    <t>73:40:50:000 051 754</t>
  </si>
  <si>
    <t xml:space="preserve">Прониной </t>
  </si>
  <si>
    <t>73:23:011310:399</t>
  </si>
  <si>
    <t>73:23:013013:4742</t>
  </si>
  <si>
    <t>73:40:60:041 013 1863</t>
  </si>
  <si>
    <t xml:space="preserve"> Решение Городской Думы от 23.12.2009 №24/325, Постановление Администрации города от 24.12.2009 №3980, от 22.03.2012 № 973, от 10.01.2013 № 10, от 15.05.2013 № 1589, от 17.09.2013 № 2960, от 06.06.2014 № 1715, от 26.06.2015 №1833, Собственность 73-73-02/190/2009-003 28.12.2009</t>
  </si>
  <si>
    <t>73:40:50:000 017 395</t>
  </si>
  <si>
    <t xml:space="preserve"> Решение Городской Думы от 23.12.2009 №24/325, Постановление Администрации города от 24.12.2009 №3980, от 22.03.2012 № 973, от 10.01.2013 № 10, от 15.05.2013 № 1589, от 17.09.2013 № 2960, от 06.06.2014 № 1715, от 26.06.2015 №1833, Собственность 73-73-02/190/2009-002 28.12.2009</t>
  </si>
  <si>
    <t xml:space="preserve">Муниципальный контракт от 04.10.2016 №Ф.2016.285243, Собственность № 73:23:012917:1045-73/002/2017-2  от 11.01.2017, Постановление Администрации города от 10.03.2017 №371 </t>
  </si>
  <si>
    <t>73:40:50:056 012 345</t>
  </si>
  <si>
    <t>73:40:50:000 017 106</t>
  </si>
  <si>
    <t>73:40:50:000 017 109</t>
  </si>
  <si>
    <t>73:23:010801:1949</t>
  </si>
  <si>
    <t>73:23:010801:1794</t>
  </si>
  <si>
    <t>73:23:010801:1795</t>
  </si>
  <si>
    <t>73:23:013013:4678</t>
  </si>
  <si>
    <t>73:23:013013:4589</t>
  </si>
  <si>
    <t>73:23:013013:4645</t>
  </si>
  <si>
    <t>73:23:010305:926</t>
  </si>
  <si>
    <t>73:23:010305:918</t>
  </si>
  <si>
    <t>73:23:010305:863</t>
  </si>
  <si>
    <t xml:space="preserve"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4178, Долевая собственность 481/1000 №73-73-02/100/2005-450 </t>
  </si>
  <si>
    <t>73:23:011604:2370</t>
  </si>
  <si>
    <t>73:23:011301:158</t>
  </si>
  <si>
    <t>Постановление Администрации города от 27.01.2011 №224, Постановение Администрации города от 12.12.2017 №2332</t>
  </si>
  <si>
    <t>742/1000 долей от общей площади 75,7 кв.м</t>
  </si>
  <si>
    <t>Ордер 4379 от 28.02.1989</t>
  </si>
  <si>
    <t>Аленина Татьяна Аркадьевна</t>
  </si>
  <si>
    <t>Ордер №4472 от 03.01.1989</t>
  </si>
  <si>
    <t>Лисин Юрий Анатольевич</t>
  </si>
  <si>
    <t>ордер 4631 от 16.02.1989</t>
  </si>
  <si>
    <t>ордер 4679 от 07.02.1989</t>
  </si>
  <si>
    <t>Овсиенко Александра Петровна</t>
  </si>
  <si>
    <t>ордер 4843 от 28.02.1989</t>
  </si>
  <si>
    <t>Фирсов Юрий Арнольдович</t>
  </si>
  <si>
    <t>73:23:014004:103</t>
  </si>
  <si>
    <t>342/1000 доли на жилой дом общей площадью 145,5 кв.м</t>
  </si>
  <si>
    <t>ордер 7034 от 14.02.1980</t>
  </si>
  <si>
    <t>Данилин Андрей Михайлович</t>
  </si>
  <si>
    <t xml:space="preserve">ордер 7053 от 05.02.1980
</t>
  </si>
  <si>
    <t>Маранина Евдокия Петровна</t>
  </si>
  <si>
    <t>Скобелев Виктор Петрович</t>
  </si>
  <si>
    <t>ордер 7110 от 14.02.1980</t>
  </si>
  <si>
    <t>Воронов Евгений Афанасьевич</t>
  </si>
  <si>
    <t>ордер 7269 от 26.02.1980</t>
  </si>
  <si>
    <t>Аникеева Валентина Тимофеевна</t>
  </si>
  <si>
    <t>ордер 7322 от 28.02.1980</t>
  </si>
  <si>
    <t>Серюков Алексей Николаевич</t>
  </si>
  <si>
    <t>ордер 7515 от 13.03.1980</t>
  </si>
  <si>
    <t>ордер 7677 от 17.04.1980</t>
  </si>
  <si>
    <t>Наумов Николай Павлович</t>
  </si>
  <si>
    <t xml:space="preserve">ордер 7704 от 29.04.1980 </t>
  </si>
  <si>
    <t>бесрочно</t>
  </si>
  <si>
    <t>Бикинеев Анатолий Николаевич</t>
  </si>
  <si>
    <t>Глушихин Георгий Михайлович</t>
  </si>
  <si>
    <t>Семкин Николай Владимирович</t>
  </si>
  <si>
    <t>Договор социального найма жилого помещения от №630 от 26.10.2017 (постановление Администрации города от 26.10.2017 №2003)</t>
  </si>
  <si>
    <t>Дайбова Ольга Ариковна</t>
  </si>
  <si>
    <t xml:space="preserve">Договор социального найма жилого помещения №629 от 26.10.2017 (постаносление Администрации города от 26.10.2017 №2003)
</t>
  </si>
  <si>
    <t>Договор социального найма жилого помещения №624 от 11.10.2017 (постановление Администрации города от 11.10.2017 №1845)</t>
  </si>
  <si>
    <t>Договор социального найма жилого помещения №626 от 26.10.2017 (постановление Администрации города от 26.10.2017 №2003)</t>
  </si>
  <si>
    <t>Шарашидзе Оксана Владимировна</t>
  </si>
  <si>
    <t>73:40:50:000 022 773</t>
  </si>
  <si>
    <t>73:40:50:3270</t>
  </si>
  <si>
    <t>73:40:50:000 022 774</t>
  </si>
  <si>
    <t>73:40:50:000 022 775</t>
  </si>
  <si>
    <t>на время работы в МБОУ "Средняя школа №9"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</si>
  <si>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№1351, собственность №73:23:010702:1077-73/002/2018-1 от 29.01.2018</t>
  </si>
  <si>
    <t>Договор социального найма жилого помещения №50 от 25.12.2013 (постановление от 20.12.2013 №4122)</t>
  </si>
  <si>
    <t>Яруткин Вячеслав Васильевич</t>
  </si>
  <si>
    <t xml:space="preserve">Договор социального найма жилого помещения №334 от 17.12.2015 (постановление от 17.12.2015 №4130) (кв.3)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</si>
  <si>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Салькина Дарья Владимировна</t>
  </si>
  <si>
    <t>16.04.2012
07.10.2015</t>
  </si>
  <si>
    <t xml:space="preserve">Договор социального найма жилого помещения № 04/25-2012/4-СН от 16.04.2012 (решение ДГС от 17.01.2012 №2-16/2012) (кв.3) , 
Договор социального найма жилого помещения №300 от 07.10.2015 (постановление от 07.10.2015 №3354) (кв. 5)
</t>
  </si>
  <si>
    <t>ПОЛЯКОВА МАРИЯ АЛЕКСЕЕВНА,ГАТАУЛЛИН НАИЛЬ КЯМИЛЕВИЧ</t>
  </si>
  <si>
    <r>
      <t xml:space="preserve">Договор социального найма жилого помещения №53 от 22.01.2014 (постановление Администрации города от 10.01.2014 №8);
</t>
    </r>
    <r>
      <rPr>
        <i/>
        <sz val="10"/>
        <rFont val="Times New Roman"/>
        <family val="1"/>
        <charset val="204"/>
      </rPr>
      <t>Договор социального найма жилого помещения №402 от 20.07.2016 (постановление от 20.07.2016 №1459)</t>
    </r>
  </si>
  <si>
    <t>22.01.2014
20.07.2016</t>
  </si>
  <si>
    <r>
      <t xml:space="preserve">Гусинская Лариса Викторовна
</t>
    </r>
    <r>
      <rPr>
        <i/>
        <sz val="10"/>
        <rFont val="Times New Roman"/>
        <family val="1"/>
        <charset val="204"/>
      </rPr>
      <t>Гусинская Лариса Викторовна</t>
    </r>
  </si>
  <si>
    <r>
      <t xml:space="preserve">43,6
</t>
    </r>
    <r>
      <rPr>
        <i/>
        <sz val="10"/>
        <rFont val="Times New Roman"/>
        <family val="1"/>
        <charset val="204"/>
      </rPr>
      <t>43,6</t>
    </r>
  </si>
  <si>
    <t>Васильева Зоя Владимировна</t>
  </si>
  <si>
    <t>Договор социального найма жилого помещения №365 от 14.04.2016 (постановление от 14.04.2016 №780) (кв. 1)</t>
  </si>
  <si>
    <t>Договор социального найма жилого помещения №363 от 31.03.2016 (постановление от 31.03.2016 №649) (кв.2)</t>
  </si>
  <si>
    <t>Филимонова Альфия Исмаиловна</t>
  </si>
  <si>
    <t>Ордер № 9768 от 12.02.1991</t>
  </si>
  <si>
    <t>Договор социального найма жилого помещения №634 от 15.11.2017 (постановление от15.11.2017 №2157)</t>
  </si>
  <si>
    <t>Воронина Ирина Валентиновна</t>
  </si>
  <si>
    <t>Демидова Иннеса Юрьевна</t>
  </si>
  <si>
    <t>Договор социального найма жилого помещения №04/25-20136/22-СН от 17.06.2013 (постановление от 08.05.2013 №1560) кв. 2</t>
  </si>
  <si>
    <t>Договор социального найма жилого помещения от 22.12.2017 №637 (постановление от 22.12.2017 №2437)</t>
  </si>
  <si>
    <t>Хусаинова Лилия Альбертовна</t>
  </si>
  <si>
    <t>Договор социального найма жилого помещения от 22.12.2017 №639 (постановление от 22.12.2017 №2437)</t>
  </si>
  <si>
    <t>Договор социального найма жилого помещения от 22.12.2017 №640 (постановление от 22.12.2017 №2437)</t>
  </si>
  <si>
    <t>Договор социального найма жилого помещения №641 от 22.12.2017 (постановление от 22.12.2017 №2437)</t>
  </si>
  <si>
    <t>Ярковский Сергей Владимирович</t>
  </si>
  <si>
    <t>25,53;
26,72
26,25</t>
  </si>
  <si>
    <r>
      <t xml:space="preserve">Договор социального найма жилого помещения №04/25-2012/58-СН от 27.12.2012 (постановление Администрации города от 29.12.2012 №4737)
</t>
    </r>
    <r>
      <rPr>
        <i/>
        <sz val="10"/>
        <rFont val="Times New Roman"/>
        <family val="1"/>
        <charset val="204"/>
      </rPr>
      <t>Договор социального найма жилого помещения от 22.12.2017 №645 (постановление от 22.12.2017 №2437)</t>
    </r>
  </si>
  <si>
    <t>27.12.2012
22.12.2017</t>
  </si>
  <si>
    <r>
      <t xml:space="preserve">Нехожина Александра Николаевна
</t>
    </r>
    <r>
      <rPr>
        <i/>
        <sz val="10"/>
        <rFont val="Times New Roman"/>
        <family val="1"/>
        <charset val="204"/>
      </rPr>
      <t>Нехожина Татьяна Николаевна</t>
    </r>
  </si>
  <si>
    <t>65,97
65,97</t>
  </si>
  <si>
    <t>Договор социального найма жилого помезения от 22.12.2017 №646 (постановление от 22.12.2017 №2437)</t>
  </si>
  <si>
    <t>Бахтиярова Татьяна Анатольевна</t>
  </si>
  <si>
    <t>Постановление Администрации города от 17.10.2017 №1908, Собственность №73:23:010902:1959-73/002/2017-2 от 03.10.2017</t>
  </si>
  <si>
    <t>Ордер №128 от 15.02.1970</t>
  </si>
  <si>
    <t>Адияров Хатнм Шайдулович</t>
  </si>
  <si>
    <t>Договор социального найма жилого помещения от 07.02.2018 №648 (постановление от 07.02.2018 №238)</t>
  </si>
  <si>
    <t>Джабарова Гульсина Шариповна</t>
  </si>
  <si>
    <t>73:23:014002:978</t>
  </si>
  <si>
    <t>Договор найма служебного жилого помещения №04-25-2006/01-сл от 16.05.2006 (постановление от 10.04.2006 №08-15/128)</t>
  </si>
  <si>
    <t>Рахманина Антонина Васильевна</t>
  </si>
  <si>
    <t>на период работы в МУЗ "Детская городская больница"</t>
  </si>
  <si>
    <t>73:23:013203:35</t>
  </si>
  <si>
    <t>Договор социального найма жилого помещеиня от 06.12.2012№04/25-2012/41-СН (постановление от 29.11.2012№4160)</t>
  </si>
  <si>
    <t>Курмышкин Николай Александрович</t>
  </si>
  <si>
    <t>Постановление Администрации города от 23.03.2018 №509, собственность от 30.07.2010 №73-73-02/116/2010-028</t>
  </si>
  <si>
    <t>216/1000 долей от общей площади194,9 кв.м</t>
  </si>
  <si>
    <t>73:23:011433:27</t>
  </si>
  <si>
    <t>Постановление Главы города от 18.05.2005 № 1097, постановление от 23.03.2018 №508, собственность от 10.12.2004 №73-01/01-108/2004-165</t>
  </si>
  <si>
    <t>73:23:011433:28</t>
  </si>
  <si>
    <t>124/1000 долей от общей площади 195,8 кв.м</t>
  </si>
  <si>
    <t>Постановление Главы города от 18.05.2005 № 1097, постановление от 23.03.2018 №508,собственность от 17.12.2004 №73-01/01-106/2004-271</t>
  </si>
  <si>
    <t>Хуснуллина Гулькей Ривхатовна</t>
  </si>
  <si>
    <t>Договор №40 найма жилого помещения в доме МП ЖКХ от 08.09.1997</t>
  </si>
  <si>
    <t>Марыкова Людмила Юрьевна</t>
  </si>
  <si>
    <t>Постановление Главы города от 23.10.2008 №3478, Собственность №73:23:012003:776-73/002/2018-1 от 03.04.2018</t>
  </si>
  <si>
    <t>Постановление Главы города от 23.10.2008 №3478, Сосбтвенность №73:23:012003:825-73/002/2018-1 от 03.04.2018</t>
  </si>
  <si>
    <t>Типовой договор найма жилого помещения в домах государсвенного, муниципального и общественного жилищного фонда в РСФСР от 20.11.2002</t>
  </si>
  <si>
    <t>Юртаев Евгений Михайлович</t>
  </si>
  <si>
    <t>73:23:013235:113</t>
  </si>
  <si>
    <t>постановление Администрации города от 29.03.2018 №570, собственность от 16.03.2010 № 73-73-02/020/2010-078</t>
  </si>
  <si>
    <t>73:23:010610:1136</t>
  </si>
  <si>
    <t>646/1000 долей на жилое помещение общей площадью 62,8 кв.м</t>
  </si>
  <si>
    <t>постановление Администрации города от 29.03.2018 №568, собственность от 11.05.2005 №73-73-02/047/2005-349</t>
  </si>
  <si>
    <t>202/1000 долей от общей площади 265,16 кв.м.</t>
  </si>
  <si>
    <t>постановление Администрации города от 01.08.2012 №2800, внес изм. от 14.08.2012 №2926</t>
  </si>
  <si>
    <t>ООО "ДимитровградЖгутКомплект"</t>
  </si>
  <si>
    <t>Ордер от 11.10.1977 №2916</t>
  </si>
  <si>
    <t>Ермолаев Владимир Иванович</t>
  </si>
  <si>
    <t xml:space="preserve">Договор социального найма жилого помещения №653 от 21.03.2018 (постановление от 21.03.2018 №461)
</t>
  </si>
  <si>
    <t>Анисимова Нина Петровна</t>
  </si>
  <si>
    <t>Договор социального найма жилого помещения от 22.03.2018 №654 (постановление от 22.03.2018 №504)</t>
  </si>
  <si>
    <t>Яровая Анна Николаевна</t>
  </si>
  <si>
    <t>Договор социального найма жилого помещиня №655 от 22.03.2018 (постановление от 22.03.2018 №504)</t>
  </si>
  <si>
    <t>Договор социального найма жилого помещения №656 от 22.03.2018 (постановление от 22.03.2018 №504)</t>
  </si>
  <si>
    <t>Анахин Сергей Александрович</t>
  </si>
  <si>
    <t>73:23:013020:866</t>
  </si>
  <si>
    <t>Договор социального найма жилого помещения № 1429 от 19.01.2000</t>
  </si>
  <si>
    <t>Гурьянова Галина Федоровна</t>
  </si>
  <si>
    <t>73:40:50:000 010 083</t>
  </si>
  <si>
    <t>73:23:010610:335</t>
  </si>
  <si>
    <t>731/1000 долю от общей площади 75,6 кв.м.</t>
  </si>
  <si>
    <t>73:40:50:000 024 202</t>
  </si>
  <si>
    <t>Постановление Главы города от 18.09.2008 №3057. Собственность № 73:23:010305:955-73/033/2018-1 от 06.08.2018</t>
  </si>
  <si>
    <t>73:23:012908:925</t>
  </si>
  <si>
    <t>73:40:50:1226</t>
  </si>
  <si>
    <t>Постановление Администрации города от 05.10.2018 № 2195. Свидетельство о государственной регистрации права от 30.08.2018 № 73:23:012908:925-73/033/2018-2, от 31.08.2018 № 73:23:012908:925-73/033/2018-5 от 31.08.2018, от 18.09.2018 № 73:23:012908:925-73/033/2018-9</t>
  </si>
  <si>
    <t>73:40:50:000 024 465</t>
  </si>
  <si>
    <t>73:23:011401:255</t>
  </si>
  <si>
    <t>478/1000 долей жилого помещения общей площадью 60,5 кв.м.</t>
  </si>
  <si>
    <t>Постановление Администрации города от 14.04.2011 №1386, от 04.04.2018 № 608, от 26.04.2018 № 760. Долевая собственность 319/1000 №73-73-02/022/2005-250 19.05.2005, Общая долевая собственность, № 73:23:013019:79-73/002/2018-5 от 08.02.2018, доля в праве 261/1000</t>
  </si>
  <si>
    <t>73:40:50:000 024 475</t>
  </si>
  <si>
    <t>73:40:50:000 018 136</t>
  </si>
  <si>
    <t>73:40:50:000 024 476</t>
  </si>
  <si>
    <t>73:40:50:000 024 477</t>
  </si>
  <si>
    <t>73:40:50:000 024 478</t>
  </si>
  <si>
    <t>73:40:50:000 016 445</t>
  </si>
  <si>
    <t>73:23:013019:272</t>
  </si>
  <si>
    <t>73:23:013019:270</t>
  </si>
  <si>
    <t>73:40:50:000 024 480</t>
  </si>
  <si>
    <t>73:23:013019:277</t>
  </si>
  <si>
    <t>73:23:013019:283</t>
  </si>
  <si>
    <t>73:23:013019:285</t>
  </si>
  <si>
    <t>73:40:50:000 024 485</t>
  </si>
  <si>
    <t>73:40:50:000 024 486</t>
  </si>
  <si>
    <t>Постановление Администрации города от 13.11.2018 № 2526. Собственность № 73:23:013019:272-73/033/2018-1 от 05.10.2018</t>
  </si>
  <si>
    <t>Постановление Администрации города от 13.11.2018 № 2526. Собственность № 73:23:013019:285-73/033/2018-1 от 22.10.2018</t>
  </si>
  <si>
    <t>73:23:013019:273</t>
  </si>
  <si>
    <t>73:23:013019:279</t>
  </si>
  <si>
    <t>73:40:50:000 024 487</t>
  </si>
  <si>
    <t>73:23:013019:280</t>
  </si>
  <si>
    <t>73:40:50:000 024 488</t>
  </si>
  <si>
    <t>73:23:013019:284</t>
  </si>
  <si>
    <t>73:40:50:000 024 489</t>
  </si>
  <si>
    <t>Постановление Администрации города от 13.11.2018 № 2526. Собственность № 73:23:013019:279-73/033/2018-1 от 09.10.2018</t>
  </si>
  <si>
    <t>Постановление Администрации города от 13.11.2018 № 2526. Собственность № 73:23:013019:283-73/033/2018-1 от 10.10.2018</t>
  </si>
  <si>
    <t>Постановление Администрации города от 13.11.2018 № 2526. Собственность № 73:23:013019:273-73/033/2018-1 от 05.10.2018</t>
  </si>
  <si>
    <t>Постановление Администрации города от 13.11.2018 № 2526. Собственность № 73:23:013019:274-73/033/2018-1 от 05.10.2018</t>
  </si>
  <si>
    <t>73:23:013019:274</t>
  </si>
  <si>
    <t>73:40:50:000 024 490</t>
  </si>
  <si>
    <t>73:40:50:000 024 491</t>
  </si>
  <si>
    <t>73:23:013019:281</t>
  </si>
  <si>
    <t>Постановление Администрации города от 13.11.2018 № 2526. Собственность № 73:23:013019:281-73/033/2018-1 от 09.10.2018</t>
  </si>
  <si>
    <t>Постановление Администрации города от 13.11.2018 № 2526. Собственность № 73:23:013019:280-73/033/2018-1 от 09.10.2018</t>
  </si>
  <si>
    <t>73:40:50:000 024 492</t>
  </si>
  <si>
    <t>73:40:50:000 024 493</t>
  </si>
  <si>
    <t>73:40:50:000 024 494</t>
  </si>
  <si>
    <t>Постановление Администрации города от 13.11.2018 № 2526. Собственность № 73:23:013019:277-73/033/2018-1 от 08.10.2018</t>
  </si>
  <si>
    <t>Программа переселения. Дом расселен</t>
  </si>
  <si>
    <t>Постановление Админитсрации города от 16.03.2018 №433, сосбтвеннность от 07.03.2006 №73-73-02/023/2006-88</t>
  </si>
  <si>
    <t>Договор социального найма жилого помещения № 657 от 16.04.2018 (постановление Администрации города от 16.04.2018 №670)</t>
  </si>
  <si>
    <t>Договор социального найма жилого помещения № 661 от 14.06.2018 (постановление Администрации города от 14.06.2018 № 1032)</t>
  </si>
  <si>
    <t>Дмитриев Виктор Александрович</t>
  </si>
  <si>
    <t>Вислова Елена Валерьевна</t>
  </si>
  <si>
    <t>Договор социального найма жилого помещения № 663 от 16.04.2018 (постановление Администрации города от 16.04.2018 № 670)</t>
  </si>
  <si>
    <t>Манцуров Александр Петрович</t>
  </si>
  <si>
    <t>Договор социального найма жилого помещения № 664 от 16.05.2018 (постановление Администрации города от 16.05.2018 № 868)</t>
  </si>
  <si>
    <t>Пайгулова Дарья Александровна</t>
  </si>
  <si>
    <t>Договор социального найма жилого помещения № 669 от 14.06.2018 (постановление Администрации города от 14.06.2018 № 1032) (кв2)</t>
  </si>
  <si>
    <t>Финащенко Владимир Иванович</t>
  </si>
  <si>
    <t>Договор социального найма жилого помещения № 670 от 20.06.2018 (постановление Администрации города от 20.06.2018 № 1089)</t>
  </si>
  <si>
    <t>Договор социального найма жилого помещения № 672 от 20.06.2018 (постановление Администрации города от 20.06.2018 №1089)</t>
  </si>
  <si>
    <t>Логинова Наталья Геннадьевна</t>
  </si>
  <si>
    <t>Договор социального найма жилого помещения № 673 от 27.07.2018 (постановление Администрации города от 27.07.2018 №1657)</t>
  </si>
  <si>
    <t>Кобзарь Жанна Валерьевна</t>
  </si>
  <si>
    <t>Договор социального найма жилого помещения № 675 от 27.07.2018 (постановление Администрации города от 27.07.2018 № 1657)</t>
  </si>
  <si>
    <t>Ведерникова Татьяна Юрьевна</t>
  </si>
  <si>
    <t>Договор социального найма жилого помещения № 677 от 12.07.2018 (постановление Администрации города от 12.07.2018 №1425)</t>
  </si>
  <si>
    <t>Буркиева Эльвира Дамировна</t>
  </si>
  <si>
    <t>Договор социального найма жилого помещения № 679 от 16.08.2018 (постановление Администрации города от 16.08.2018 № 1815)</t>
  </si>
  <si>
    <t>Договор социального найма жилого помещения № 682 от 16.08.2018 (постановление Администрации города от 16.08.2018 № 1815)</t>
  </si>
  <si>
    <t>Кузнецова Нина Ивановна</t>
  </si>
  <si>
    <t>Договор социального найма жилого помещения № 684 от 16.08.2018 (постановление Администрации города от 16.08.2018 №1815)</t>
  </si>
  <si>
    <t xml:space="preserve">бессрочно                                                                                                                                                                                                                                                                                                                                       бессрочно
</t>
  </si>
  <si>
    <t>1.Договор социального найма жилого помещения №329 от 03.12.2015 (постановление Администрации города от 03.12.2015 №3954)                            2.Договор социального найма жилого помещения № 685 от 16.08.2018 (постановление Администрации города от 16.08.2018 №1815)</t>
  </si>
  <si>
    <t>1) 03.12.2015                                          2) 16.08.2018</t>
  </si>
  <si>
    <t>1. Бакшутова Людмила Борисовна                       2. Фарафонтова Екатерина Анатольевна</t>
  </si>
  <si>
    <t>1) 19,78                    2) 19,78</t>
  </si>
  <si>
    <t>Полякова Любовь Ивановна</t>
  </si>
  <si>
    <t>Договор социального найма жилого помещения № 686 от 12.10.2018 (постановление Администрации города от 28.09.2018 № 2118)</t>
  </si>
  <si>
    <t>Комиссарова Наталья Владимировна</t>
  </si>
  <si>
    <t>Договор социального найма жилого помещения № 688 от 12.10.2018 (постановление Администрации города от 28.09.2018 № 2118)</t>
  </si>
  <si>
    <t>Николаева Галина Сергеевна</t>
  </si>
  <si>
    <t>Филенко Халимя Вильдановна</t>
  </si>
  <si>
    <t>Зырянова Лариса Николаевна</t>
  </si>
  <si>
    <t>Договор социального найма жилого помещения № 693 от 12.10.2018 (постановление Администрации города от 28.09.2018 № 2118)</t>
  </si>
  <si>
    <t>Петухова Лидия Ивановна</t>
  </si>
  <si>
    <t>Ратникова Юлия Анатольевна</t>
  </si>
  <si>
    <t>Договор социального найма жилого помещения № 695 от 12.10.2018 (постановление Администрации города от 28.09.2018 № 2118)</t>
  </si>
  <si>
    <t>Князькина Галина Николаевна</t>
  </si>
  <si>
    <t>Договор социального найма жилого помещения № 700 от 07.11.2018 (постановление Администрации города от 07.11.2018 № 2488)</t>
  </si>
  <si>
    <t>Банкетова Маргарита Алексеевна</t>
  </si>
  <si>
    <t>Договор социального найма жилого помещения № 703 от 07.11.2018 (постановление Администрации города от 07.11.2018 № 2488)</t>
  </si>
  <si>
    <t>Бурганова Рузамин Исмаиловна</t>
  </si>
  <si>
    <t>Козлякова Тамара Андреевна</t>
  </si>
  <si>
    <t>Договор социального найма жилого помещения № 704 от 07.11.2018 (постановление Администрации города от 07.11.2018 № 2488)</t>
  </si>
  <si>
    <t>Договор социального найма жилого помещиня № 705 от 07.11.2018 (постановление от 07.11.2018 № 2488)</t>
  </si>
  <si>
    <t>Наботова Елена Владимировна</t>
  </si>
  <si>
    <t>Титова Наталья Владимировна</t>
  </si>
  <si>
    <t>Договор социального найма жилого помещения № 709 от 07.11.2018 (постановление Администрации города от 07.11.2018 № 2488)</t>
  </si>
  <si>
    <r>
      <t xml:space="preserve">Договор социального найма жилого помещения №400 от 20.07.2016 (постановление Администрации города от 20.07.2016 №1459);
</t>
    </r>
    <r>
      <rPr>
        <i/>
        <sz val="10"/>
        <rFont val="Times New Roman"/>
        <family val="1"/>
        <charset val="204"/>
      </rPr>
      <t>Договор социального найма жилого помещения №04/25-2012/28-СН от 21.11.2012 (постановление Администрации города от 26.09.2011 №3717)                                              Договор социального найма жилого помещения № 711 от 19.11.2018 (постановление Администрации города от 15.11.2018 №2544)</t>
    </r>
  </si>
  <si>
    <r>
      <t xml:space="preserve">20.07.2016;
</t>
    </r>
    <r>
      <rPr>
        <i/>
        <sz val="10"/>
        <rFont val="Times New Roman"/>
        <family val="1"/>
        <charset val="204"/>
      </rPr>
      <t>21.11.2012;    19.11.2018</t>
    </r>
  </si>
  <si>
    <r>
      <t xml:space="preserve">бессрочно;
</t>
    </r>
    <r>
      <rPr>
        <i/>
        <sz val="10"/>
        <rFont val="Times New Roman"/>
        <family val="1"/>
        <charset val="204"/>
      </rPr>
      <t>бессрочн;     бессрочно</t>
    </r>
  </si>
  <si>
    <r>
      <t xml:space="preserve">Колосков Андрей Викторович;
</t>
    </r>
    <r>
      <rPr>
        <i/>
        <sz val="10"/>
        <rFont val="Times New Roman"/>
        <family val="1"/>
        <charset val="204"/>
      </rPr>
      <t>Кабижаев Василий Юрьевич                 Краснова Евгения Александровна</t>
    </r>
  </si>
  <si>
    <r>
      <t xml:space="preserve">11,33;
</t>
    </r>
    <r>
      <rPr>
        <i/>
        <sz val="10"/>
        <rFont val="Times New Roman"/>
        <family val="1"/>
        <charset val="204"/>
      </rPr>
      <t>27,90;              45,24</t>
    </r>
  </si>
  <si>
    <t xml:space="preserve">54,58;                   33,68 </t>
  </si>
  <si>
    <t>Ахмедеева Татьяна Михайловна</t>
  </si>
  <si>
    <t>Договор социального найма жилого помещения № 714 от 19.11.2018 (постановление Администрации города от 15.11.2018 № 2544)</t>
  </si>
  <si>
    <t>Договор  социального найма жилого помещения № 716 от 29.11.2018 (постановление Администрации города от 29.11.2018 № 2631)</t>
  </si>
  <si>
    <t>Скоболев Вениамин Викторович</t>
  </si>
  <si>
    <t>Киселева Нина Михайловна</t>
  </si>
  <si>
    <t>служебный фонд</t>
  </si>
  <si>
    <t xml:space="preserve">62,53
</t>
  </si>
  <si>
    <t>Маркелова Валентина Васильевна</t>
  </si>
  <si>
    <t>Заляльдинова Роза Сагировна</t>
  </si>
  <si>
    <t>Договор социального найма жилого помещения № 717 от 29.11.2018 (постановление Администрации города от 29.11.2018 № 2631)</t>
  </si>
  <si>
    <t>Любушкина Татьяна Алексеевна</t>
  </si>
  <si>
    <t>Договор социального найма жилого помещения № 674 от 27.07.2018 (постановление Администрации города от 27.07.2018 № 1657)</t>
  </si>
  <si>
    <t>кв.2 ордер 10539 от 13.06.1991       Договор социального найма жилого помещения № 678 от 12.07.2018. Дополнительное соглашение от 07.11.2018 к договору социального найма жилого помещения от 12.07.2018 № 678 (кв.3)</t>
  </si>
  <si>
    <t>13.06.1991
07.11.2018</t>
  </si>
  <si>
    <t>бессрочно               бессрочно</t>
  </si>
  <si>
    <t>кв .2  ЕМЕЛЮКОВА РАИСА ДМИТРИЕВНА  
кв.3 Сердюкова Любовь Васильевна</t>
  </si>
  <si>
    <t>кв.3 - 33,3 кв.м.</t>
  </si>
  <si>
    <t>Договор найма служебного жилого помещения №310 от 15.11.2017 (постановление от 15.11.2017 №2157)</t>
  </si>
  <si>
    <t xml:space="preserve">Галиакберова Наталья Владимировна
</t>
  </si>
  <si>
    <t xml:space="preserve">41,9
</t>
  </si>
  <si>
    <t xml:space="preserve">Мозговая Светлана Юрьевна;
</t>
  </si>
  <si>
    <t xml:space="preserve">50,9;
</t>
  </si>
  <si>
    <t xml:space="preserve">Договор найма служебного помещения от 22.12.2017 № 311 (постановление Администрации города от 22.12.2017 № 2437). </t>
  </si>
  <si>
    <t>служебное</t>
  </si>
  <si>
    <t>Договор социального найма жилого помещения №476 от 23.03.2017 (постановление Администрации города от 23.06.2017 №1128)</t>
  </si>
  <si>
    <t>Свиридов Вадим Александрович</t>
  </si>
  <si>
    <t xml:space="preserve">Артамонова Людмила Владимировна;
</t>
  </si>
  <si>
    <t xml:space="preserve">32,8;
</t>
  </si>
  <si>
    <t>свободный жилищный фонд</t>
  </si>
  <si>
    <t>на кадастровом учете не стоит</t>
  </si>
  <si>
    <t>Договор социального найма жилого помещения №95 от 07.05.2014 (постановление Администрации города от 07.05.2014 №1362)</t>
  </si>
  <si>
    <t xml:space="preserve">07.05.2014
</t>
  </si>
  <si>
    <t>Ильдутова Татьяна Михайловна</t>
  </si>
  <si>
    <t>Постановление Администрации города от 27.01.2009 №67, Собственность 73-73-02/212/2014-189 от 25.08.2014, Постановление Администрации города от 28.01.2016 №215</t>
  </si>
  <si>
    <t>73:23:010901:723</t>
  </si>
  <si>
    <t>73:23:013013:2516</t>
  </si>
  <si>
    <t>24 корпус 2</t>
  </si>
  <si>
    <t>73:23:014110:73</t>
  </si>
  <si>
    <t>73:23:011404:87</t>
  </si>
  <si>
    <t>73:23:011119:63</t>
  </si>
  <si>
    <t>Постановление Главы Администрации города от  06.02.2009 №168. Постановление Администрации города от 11.12.2009 №3723, постановление от 14.11.2017 №2144. Собственность № 73:23:011310:106-73/002/2018-1 от 17.01.2018</t>
  </si>
  <si>
    <t>243/1000 долей жилого дома общей площадью 129,2 кв.м.</t>
  </si>
  <si>
    <t>Свободный жилищный фонд  (25,85 кв.м.)</t>
  </si>
  <si>
    <t>Свободный жилищный фонд (26,77 кв.м.)  коммерческого использования</t>
  </si>
  <si>
    <t>Свободный жилищный фонд (52,8 кв.м.)</t>
  </si>
  <si>
    <t>Свободный жилищный фонд (17,22 кв.м.)</t>
  </si>
  <si>
    <t xml:space="preserve">Договор социального найма жилого помещения №265от 14.05.2015 (постановление Администрации города от 14.05.2015 №1385)
</t>
  </si>
  <si>
    <t xml:space="preserve">17,43
</t>
  </si>
  <si>
    <t>Свободный жилищный фонд (17,43 кв.м.)</t>
  </si>
  <si>
    <t>Свободный жилищный фонд (16,95 кв.м.)</t>
  </si>
  <si>
    <t>Свободный жилищный фонд (12,2 кв.м.)</t>
  </si>
  <si>
    <r>
      <t xml:space="preserve">Снагатуллин Салават Маратович;
</t>
    </r>
    <r>
      <rPr>
        <i/>
        <sz val="10"/>
        <rFont val="Times New Roman"/>
        <family val="1"/>
        <charset val="204"/>
      </rPr>
      <t xml:space="preserve">Овсянников Олег Юрьев;
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Фомин Алексей Алксандрович;</t>
    </r>
  </si>
  <si>
    <r>
      <t xml:space="preserve">05.02.2015;
</t>
    </r>
    <r>
      <rPr>
        <i/>
        <sz val="10"/>
        <rFont val="Times New Roman"/>
        <family val="1"/>
        <charset val="204"/>
      </rPr>
      <t xml:space="preserve">22.01.2015
</t>
    </r>
    <r>
      <rPr>
        <sz val="10"/>
        <rFont val="Times New Roman"/>
        <family val="1"/>
        <charset val="204"/>
      </rPr>
      <t>05.12.2014;</t>
    </r>
    <r>
      <rPr>
        <i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10.06.2013</t>
    </r>
  </si>
  <si>
    <r>
      <t xml:space="preserve">бессрочно;
</t>
    </r>
    <r>
      <rPr>
        <i/>
        <sz val="10"/>
        <rFont val="Times New Roman"/>
        <family val="1"/>
        <charset val="204"/>
      </rPr>
      <t xml:space="preserve">бессрочн;
</t>
    </r>
    <r>
      <rPr>
        <sz val="10"/>
        <rFont val="Times New Roman"/>
        <family val="1"/>
        <charset val="204"/>
      </rPr>
      <t>бессрочно;
бессрочно</t>
    </r>
  </si>
  <si>
    <r>
      <t xml:space="preserve">30,03;
</t>
    </r>
    <r>
      <rPr>
        <i/>
        <sz val="10"/>
        <rFont val="Times New Roman"/>
        <family val="1"/>
        <charset val="204"/>
      </rPr>
      <t xml:space="preserve">27,03;
</t>
    </r>
    <r>
      <rPr>
        <u/>
        <sz val="10"/>
        <rFont val="Times New Roman"/>
        <family val="1"/>
        <charset val="204"/>
      </rPr>
      <t>26,46;</t>
    </r>
    <r>
      <rPr>
        <i/>
        <sz val="10"/>
        <rFont val="Times New Roman"/>
        <family val="1"/>
        <charset val="204"/>
      </rPr>
      <t xml:space="preserve">
не указана</t>
    </r>
  </si>
  <si>
    <t>Галеев Рамис Нургазисович</t>
  </si>
  <si>
    <t xml:space="preserve">Договор найма жилого помещения маневренного фонда №155 от 19.10.2014 (постановление Администрации города от 16.10.2014 №3231);
</t>
  </si>
  <si>
    <t xml:space="preserve">19.10.2014;
</t>
  </si>
  <si>
    <t xml:space="preserve">18.10.2015;
</t>
  </si>
  <si>
    <t xml:space="preserve">Горковенко Сергей Анатольевич;
</t>
  </si>
  <si>
    <t xml:space="preserve">19,06;
</t>
  </si>
  <si>
    <t>73:23:011405:91</t>
  </si>
  <si>
    <r>
      <t xml:space="preserve">Договор социального найма жилого помещения №216 от 05.02.2015 (постановление Администрации города от 05.02.2015 №284);
</t>
    </r>
    <r>
      <rPr>
        <i/>
        <sz val="10"/>
        <rFont val="Times New Roman"/>
        <family val="1"/>
        <charset val="204"/>
      </rPr>
      <t xml:space="preserve">Договор социального найма жилого помещения №202 от 22.01.2015 (постановление Администрации города от 22.01.2015 №115;
</t>
    </r>
    <r>
      <rPr>
        <sz val="10"/>
        <rFont val="Times New Roman"/>
        <family val="1"/>
        <charset val="204"/>
      </rPr>
      <t xml:space="preserve">Договор социального найма жилого помещения №216 от 05.02.2015 (постановление Администрации города от 05.02.2015 №284);
Договор социального найма жилого помещения №18 от 10.06.2013 (постановление Администрации города от 08.05.2013 №1560); 
</t>
    </r>
  </si>
  <si>
    <t>73:23:011401:139</t>
  </si>
  <si>
    <t>09.06.2018    13.12.2018</t>
  </si>
  <si>
    <t>Постановление Администрации города от 17.01.2019 №022. Собственность №73:23:011401:139-73/002/2018-1 от 09.06.2018                   Собственность №73:23:011401:139-73/033/2018-6 от 13.12.2018</t>
  </si>
  <si>
    <t>73:40:50:000 025 673</t>
  </si>
  <si>
    <t>3/20  доли от общей площади 51,8 кв.м</t>
  </si>
  <si>
    <t>Постановление Администрации города от 25.08.2010 №2818. Постановление Администрации города от 21.03.2019 №699</t>
  </si>
  <si>
    <t>102/1000 доли от общей площади 164,40 кв.м.</t>
  </si>
  <si>
    <t>Постановление Администрации города от 14.02.2014 № 383, Долевая собственность 204/1000 №73-73-02/022/2005-84 . Постановление Администрации города от 21.03.2019 №699</t>
  </si>
  <si>
    <t>Постановление Администрации города от 30.11.2007 №3475. Собственность 73:23:012609:377-73/033/2019-1 от 30.04.2019</t>
  </si>
  <si>
    <t xml:space="preserve">ордер 6583 от 26.12.1989 (кв. 2,3)
</t>
  </si>
  <si>
    <t xml:space="preserve">14.06.1992
</t>
  </si>
  <si>
    <t xml:space="preserve">бессрочно
</t>
  </si>
  <si>
    <t xml:space="preserve">23,49
</t>
  </si>
  <si>
    <t xml:space="preserve">Катиркин Павел Евдокимович
</t>
  </si>
  <si>
    <t>Договор социального найма жилого помещения от 16.01.2018 № 22</t>
  </si>
  <si>
    <t>Фирсова Любовь Ивановна</t>
  </si>
  <si>
    <t>73:23:011401:141</t>
  </si>
  <si>
    <t>73:40:50:000 026 083</t>
  </si>
  <si>
    <t>Постановление Администрации города от 19.07.2019 №1909. Собственность №73:23:011401:141-73/033/2019-4 от 03.04.2019</t>
  </si>
  <si>
    <t>73:40:50:000 026 084</t>
  </si>
  <si>
    <t>Постановление Администрации города от 19.07.2019 №1913.</t>
  </si>
  <si>
    <t>Постановление Главы Администрации города от 18.12.2008 №4225, от 09.04.2013 № 1159. Собственность №73:23:011119:63-73/033/2019-1 от 05.08.2019</t>
  </si>
  <si>
    <t>Постановление Главы Администрации города от  06.02.2009 №168, от 15.03.2013 № 852. Собственность №73:23:011307:79-73/033/2019-1 ОТ 07.08.2019</t>
  </si>
  <si>
    <t>Постановление Главы города от 22.03.2004 № 571. Собственность №73:23:010101:602-73/033/2019-1 от 08.08.2019</t>
  </si>
  <si>
    <t>73:23:010101:602</t>
  </si>
  <si>
    <t>73:23:015226:19</t>
  </si>
  <si>
    <t>73:40:50:000 019 146</t>
  </si>
  <si>
    <t>496/1000 долей жилого дома общей площадью 172,0 кв.м.</t>
  </si>
  <si>
    <t>Постановление Администрации города от 26.01.2012 №217. Собственность №73:23:015226:19-73/033/2019-2 от 08.08.2019</t>
  </si>
  <si>
    <t>Оруждева Зинаида Алексеевна</t>
  </si>
  <si>
    <t>91/1000 доля от общей площади 271,1 кв.м</t>
  </si>
  <si>
    <t>60/1000 долей от общей площади 242,66 кв.м.</t>
  </si>
  <si>
    <t>Постановление Администрации города от 07.10.2019 №2581. Собственность №73:23:011412:54-73/033/2019-1 от 18.09.2019</t>
  </si>
  <si>
    <t>73:23:011412:54</t>
  </si>
  <si>
    <t>73:40:50:4815</t>
  </si>
  <si>
    <t>Свободный жилищный фонд</t>
  </si>
  <si>
    <t>Голубев Владимир Александрович</t>
  </si>
  <si>
    <t>Степанова Валентина Михайловна</t>
  </si>
  <si>
    <t>Сырямкин Александр Анатольевич</t>
  </si>
  <si>
    <t>Яшмурзина Александра Сергеевна</t>
  </si>
  <si>
    <t>Барченкова Екатерина Евгеньевна</t>
  </si>
  <si>
    <t>Немцева Зинаида Ивановна</t>
  </si>
  <si>
    <t>Ерофеев Вадим Александрович</t>
  </si>
  <si>
    <t>Мухаметова Файруза Насыбулловна</t>
  </si>
  <si>
    <t>Договор социального найма жилого помещения №739 от 19.06.2019</t>
  </si>
  <si>
    <t>Чистова Татьяна Викторовна</t>
  </si>
  <si>
    <t>Коваленко Виталий Николаевич</t>
  </si>
  <si>
    <t>Богатова Татьяна Александровна</t>
  </si>
  <si>
    <t>Мяликова Елена Анатольевна</t>
  </si>
  <si>
    <t>Пахомова Анна Ивановна</t>
  </si>
  <si>
    <t>Бадртдинова Венера Рустамовна</t>
  </si>
  <si>
    <t>Беляев Геннадий Александрович</t>
  </si>
  <si>
    <t>бессрочно;
бессрочн;
бессрочно;
бессрочно</t>
  </si>
  <si>
    <r>
      <t xml:space="preserve">26,61;
21,42;
26,82;
18,51
</t>
    </r>
    <r>
      <rPr>
        <b/>
        <u/>
        <sz val="10"/>
        <rFont val="Times New Roman"/>
        <family val="1"/>
        <charset val="204"/>
      </rPr>
      <t xml:space="preserve">
26,77</t>
    </r>
  </si>
  <si>
    <t>Аникина Марина Юрьевна;
Заграднова Алина Федоровн;
Комаров Олег Геннадьевич;
Панюшев Владислав Алексеевич</t>
  </si>
  <si>
    <t>20.04.2015;
25.12.2014
29.04.2014;
29.07.2019</t>
  </si>
  <si>
    <t>Белозерова Галина Геннадьевна</t>
  </si>
  <si>
    <t>Договор найма №3462 от 21.05.2005</t>
  </si>
  <si>
    <t>Гатин Руслан Рашитьевич</t>
  </si>
  <si>
    <t>Ордер №18626 от 17.02.1998</t>
  </si>
  <si>
    <t>Аглиуллов Галлям Габбазович</t>
  </si>
  <si>
    <t>Ордер №18079 от 10.07.1997</t>
  </si>
  <si>
    <t>Гузанова Лидия Петровна</t>
  </si>
  <si>
    <t>Ордер от 24.01.1989</t>
  </si>
  <si>
    <t>Уралева Валентина Федоровна</t>
  </si>
  <si>
    <t>Ордер №2071 от 10.02.1977</t>
  </si>
  <si>
    <t>Хвостова Инесса Викторовна</t>
  </si>
  <si>
    <t>Ордер 18020</t>
  </si>
  <si>
    <t>Шурыгин Александр Васильевич</t>
  </si>
  <si>
    <t>Ордер №18023 от 01.07.1997</t>
  </si>
  <si>
    <t>Игоркин Александр Николаевич</t>
  </si>
  <si>
    <t>Васюхин Александр Иванович</t>
  </si>
  <si>
    <t>Договор социального найма жилого помещения №04-25-2013/17-СН от 08.05.2013. Дополнительное соглашение от 19.06.2019</t>
  </si>
  <si>
    <t>Клянина Ирина Александровна</t>
  </si>
  <si>
    <t>предоставлено в связи с чрезвычайными обстоятельствами</t>
  </si>
  <si>
    <t>до момента окончания трудовых отношений (Администрация города)</t>
  </si>
  <si>
    <t>Елизарова Светлана Изотовна</t>
  </si>
  <si>
    <t>Добролетова Софья Сергеевна</t>
  </si>
  <si>
    <t>Признано аварийным. Программа переселения</t>
  </si>
  <si>
    <t>Признано аварийным. Программа переселения.</t>
  </si>
  <si>
    <t>Признано аварийным.Программа переселения</t>
  </si>
  <si>
    <t>Постановление Администрации города от 23.01.2020 № 075. Собственность № 73:23:013019:270-73/033/2019-24 от 06.11.2019</t>
  </si>
  <si>
    <t>Постановление Главы Администрации города от 03.12.2008 №4009, от 11.02.2020 №214</t>
  </si>
  <si>
    <t>Коробова Татьяна Валерьевна</t>
  </si>
  <si>
    <t>Постановление Администрации города от 06.05.2002 №602, Распоряжение Главы города от 30.12.2004 № 345-р, Долевая собственность 595/1000 №73-73-02/041/2010-426, Постановление Администрации города от 20.12.2016 №2545, от 11.02.2020 №214</t>
  </si>
  <si>
    <t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4178, от 11.02.2020 №214</t>
  </si>
  <si>
    <t>Стрелков Сергей Александрович</t>
  </si>
  <si>
    <t>Постановление Администрации города от 13.11.2018 № 2526. Собственность № 73:23:013019:284-73/033/2018-1 от 12.10.2018, от 06.03.2020 №400</t>
  </si>
  <si>
    <t>Казанков Павел Алексеевич</t>
  </si>
  <si>
    <t>Постановление Администрации города от 08.11.2007 №3183, от 06.03.2020 №400</t>
  </si>
  <si>
    <t>Постановление Администрации города от 18.05.2012 № 1703, Собственность 73-73-02/101/2013-311 27.09.2013, Постановление Администрации города от 28.11.2016 №2357, от 24.12.2019 №3397</t>
  </si>
  <si>
    <t>Постановление Администрации города от 10.07.2008 №2060, от 31.01.2013 № 241, от 29.03.2013 № 1060, от 10.01.2020 №014</t>
  </si>
  <si>
    <t>Постановление Главы города от 18.05.2005 № 1097, Долевая собственность 300/1000 №73-73-02/091/2008-456, Постановление Администрации города от 26.12.2016 №2596, от 24.01.2020 №095</t>
  </si>
  <si>
    <t>403/1000 доли от общей площади 102,5 кв.м</t>
  </si>
  <si>
    <t>400/1000 долей от общей площади 377,8</t>
  </si>
  <si>
    <t>73:23:011601:967</t>
  </si>
  <si>
    <t>73:23:011601:992</t>
  </si>
  <si>
    <t>73:23:011601:989</t>
  </si>
  <si>
    <t>73:23:011601:997</t>
  </si>
  <si>
    <t>73:23:011601:1004</t>
  </si>
  <si>
    <t>73:23:011601:1011</t>
  </si>
  <si>
    <t>347/1000 доли от общей площади 379,0 кв.м.</t>
  </si>
  <si>
    <t>Постановление Администрации города от 30.10.2020 №2320 Собственность 73:23:011601:967-73/033/2020-1</t>
  </si>
  <si>
    <t>Постановление Администрации города от 30.10.2020 №2320 Собственность 73:23:011601:997-73/033/2020-1</t>
  </si>
  <si>
    <t>Постановление Администрации города от 30.10.2020 №2320 Собственность 73:23:011601:989-73/033/2020-1</t>
  </si>
  <si>
    <t>Постановление Администрации города от 30.10.2020 №2320 Собственность 73:23:011601:992-73/033/2020-1</t>
  </si>
  <si>
    <t>Постановление Администрации города от 30.10.2020 №2320 Собственность 73:23:011601:1004-73/033/2020-1</t>
  </si>
  <si>
    <t>Постановление Администрации города от 30.10.2020 №2320 Собственность 73:23:011601:1011-73/033/2020-1</t>
  </si>
  <si>
    <t>Луцканова Любовь Васильевна</t>
  </si>
  <si>
    <t>Тогунова Ирина Владимировна</t>
  </si>
  <si>
    <t>Колчанова Любовь Александровна</t>
  </si>
  <si>
    <t>Титов анатолий михайлович</t>
  </si>
  <si>
    <t>Епифанов Сергей Анатольевич</t>
  </si>
  <si>
    <t>Ефремова Марина Викторовна</t>
  </si>
  <si>
    <t>Постановление Администрации города от 06.05.2002 №602, Распоряжение Главы города от 30.12.2004 № 345-р, Долевая собственность 278/1000 №73-73-02/010/2007-132 07.05.2007, Постановление Администрации города от 17.01.2017 №064, от 06.07.2020 №1194</t>
  </si>
  <si>
    <t>Садков Вячеслав Александрович</t>
  </si>
  <si>
    <t>Мусаллямов Равиль Хасянович</t>
  </si>
  <si>
    <t>Постановление Администрации города от 03.09.2008 №2847, от 03.02.2012 № 366, от 22.03.2012 № 973, от 09.11.2012 № 3936, от 11.07.2013 № 2168, от 17.09.2013 № 2960, от 12.12.2013 № 3987, от 11.09.2020 №1853</t>
  </si>
  <si>
    <t>Матросова Динара Александровна</t>
  </si>
  <si>
    <t>Ямкна Олеся Николаевна</t>
  </si>
  <si>
    <r>
      <t xml:space="preserve">Рощина Елена Анатольевна;
</t>
    </r>
    <r>
      <rPr>
        <i/>
        <sz val="10"/>
        <rFont val="Times New Roman"/>
        <family val="1"/>
        <charset val="204"/>
      </rPr>
      <t xml:space="preserve">Козлова Надежда Григорьевна;
</t>
    </r>
    <r>
      <rPr>
        <sz val="10"/>
        <rFont val="Times New Roman"/>
        <family val="1"/>
        <charset val="204"/>
      </rPr>
      <t>Хасанова Винера Рашидовна</t>
    </r>
  </si>
  <si>
    <r>
      <t xml:space="preserve">Договор социального найма жилого помещения №68 от 14.03.2014 (постановление Администрации города от 13.03.2014 №646);
</t>
    </r>
    <r>
      <rPr>
        <i/>
        <sz val="10"/>
        <rFont val="Times New Roman"/>
        <family val="1"/>
        <charset val="204"/>
      </rPr>
      <t xml:space="preserve">Договор социального найма жилого помещения №07 от 26.07.2013 (постановление Администрации города от 18.07.2013 №2276)
</t>
    </r>
    <r>
      <rPr>
        <sz val="10"/>
        <rFont val="Times New Roman"/>
        <family val="1"/>
        <charset val="204"/>
      </rPr>
      <t>Договор социального найма жилого помещения от 28.10.2020 №813 (постановление Администрации города от 28.10.2020 №2291)</t>
    </r>
  </si>
  <si>
    <t>14.03.2014
26.07.2013; 28.10.2020</t>
  </si>
  <si>
    <r>
      <t xml:space="preserve">бессрочно;
</t>
    </r>
    <r>
      <rPr>
        <i/>
        <sz val="10"/>
        <rFont val="Times New Roman"/>
        <family val="1"/>
        <charset val="204"/>
      </rPr>
      <t>бессрочно;</t>
    </r>
    <r>
      <rPr>
        <sz val="10"/>
        <rFont val="Times New Roman"/>
        <family val="1"/>
        <charset val="204"/>
      </rPr>
      <t xml:space="preserve">
бессрочно</t>
    </r>
  </si>
  <si>
    <t>ордер от 1974</t>
  </si>
  <si>
    <t>Маньков Александр Иванович</t>
  </si>
  <si>
    <t>Договор найма служебного помещения № 5 от 25.09.2020 (постановление Администрации города от 25.09.2020 № 1987)</t>
  </si>
  <si>
    <t>Гаев Роман Владимирович</t>
  </si>
  <si>
    <t>Маняпов Ринат Маратович</t>
  </si>
  <si>
    <t>Зиганшина Зарина Равильевна</t>
  </si>
  <si>
    <t>Договор социального найма жилого помещения № 834 от 16.03.2021 (постановление Администрации города № 405 от 03.03.2021)</t>
  </si>
  <si>
    <t>Николаева Ирина Аркадьевна</t>
  </si>
  <si>
    <t>один прописан, долги 311 тыс</t>
  </si>
  <si>
    <t>Монахов Кирилл Викторович</t>
  </si>
  <si>
    <t>Коробова Зинаида Алесеевна</t>
  </si>
  <si>
    <t>Ордер от 10.03.1999</t>
  </si>
  <si>
    <t>73:23:011601:1006</t>
  </si>
  <si>
    <t>73:23:011601:1003</t>
  </si>
  <si>
    <t>73:23:011601:1018</t>
  </si>
  <si>
    <t>Постановление Администрации города от 03.02.2021 №166 Собственность 73:23:011601:1018-73/033/2020-3</t>
  </si>
  <si>
    <t>73:23:011601:973</t>
  </si>
  <si>
    <t>Постановление Администрации города от 11.11.2021 №2887 Собственность 73:23:011601:973-73/033/2021-3</t>
  </si>
  <si>
    <t>73:23:011601:990</t>
  </si>
  <si>
    <t>Постановление Администрации города от 11.11.2021 №2887 Собственность 73:23:011601:990-73/033/2021-3</t>
  </si>
  <si>
    <t>73:23:011601:968</t>
  </si>
  <si>
    <t>Постановление Администрации города от 11.11.2021 №2887 Собственность 73:23:011601:968-73/033/2021-3</t>
  </si>
  <si>
    <t>73:23:011601:975</t>
  </si>
  <si>
    <t>Постановление Администрации города от 11.11.2021 №2887 Собственность 73:23:011601:975-73/033/2021-3</t>
  </si>
  <si>
    <t>73:40:50:000 017 030</t>
  </si>
  <si>
    <t>73:40:50:000 017 031</t>
  </si>
  <si>
    <t>73:40:50:000 017 032</t>
  </si>
  <si>
    <t>73:40:50:000 017 035</t>
  </si>
  <si>
    <t>73:40:50:000 017 036</t>
  </si>
  <si>
    <t>73:40:50:000 017 038</t>
  </si>
  <si>
    <t>73:40:50:000 017 046</t>
  </si>
  <si>
    <t>73:40:50:000 017 047</t>
  </si>
  <si>
    <t>73:40:50:000 017 048</t>
  </si>
  <si>
    <t>73:40:50:000 017 049</t>
  </si>
  <si>
    <t>73:40:50:000 017 052</t>
  </si>
  <si>
    <t>73:40:50:000 017 060</t>
  </si>
  <si>
    <t>73:40:50:000 017 062</t>
  </si>
  <si>
    <t>73:40:50:000 017 066</t>
  </si>
  <si>
    <t>73:40:50:000 017 067</t>
  </si>
  <si>
    <t>73:40:50:000 017 069</t>
  </si>
  <si>
    <t>73:40:50:000 017 070</t>
  </si>
  <si>
    <t>73:40:50:000 017 072</t>
  </si>
  <si>
    <r>
      <t xml:space="preserve">10.09.2013 </t>
    </r>
    <r>
      <rPr>
        <i/>
        <sz val="10"/>
        <rFont val="Times New Roman"/>
        <family val="1"/>
        <charset val="204"/>
      </rPr>
      <t>04.03.2021</t>
    </r>
  </si>
  <si>
    <r>
      <t xml:space="preserve">Бакин Максим Алексеевич                             </t>
    </r>
    <r>
      <rPr>
        <i/>
        <sz val="10"/>
        <rFont val="Times New Roman"/>
        <family val="1"/>
        <charset val="204"/>
      </rPr>
      <t>Шпалов Сергей Викторович</t>
    </r>
  </si>
  <si>
    <r>
      <t>Договор социального найма жилого помещения №22 от 10.09.2013 (постановление Администрации города от 05.09.2013 №2797)</t>
    </r>
    <r>
      <rPr>
        <i/>
        <sz val="10"/>
        <rFont val="Times New Roman"/>
        <family val="1"/>
        <charset val="204"/>
      </rPr>
      <t xml:space="preserve">                      Договор социального найма жилого помещения № 831 от 04.03.2021 (постановление Администрации города 25.02.2021 № 350)</t>
    </r>
  </si>
  <si>
    <r>
      <t xml:space="preserve">Ордер 4031 от 31.01.1989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833 от 11.03.2021 (постановление Администрации города от 03.03.2021 № 408)</t>
    </r>
    <r>
      <rPr>
        <sz val="10"/>
        <rFont val="Times New Roman"/>
        <family val="1"/>
        <charset val="204"/>
      </rPr>
      <t xml:space="preserve">
</t>
    </r>
  </si>
  <si>
    <r>
      <t>31.01.1989</t>
    </r>
    <r>
      <rPr>
        <i/>
        <sz val="10"/>
        <rFont val="Times New Roman"/>
        <family val="1"/>
        <charset val="204"/>
      </rPr>
      <t xml:space="preserve"> 11.03.2021</t>
    </r>
  </si>
  <si>
    <r>
      <t xml:space="preserve">Константинов Николай Петрович </t>
    </r>
    <r>
      <rPr>
        <i/>
        <sz val="10"/>
        <rFont val="Times New Roman"/>
        <family val="1"/>
        <charset val="204"/>
      </rPr>
      <t>Константинов Максим Алексеевич</t>
    </r>
  </si>
  <si>
    <t>Ордер 16329 от 26.10.1984 Договор социального найма жилого помещения № 835 от 18.03.2021 (постановление Администрации города от 03.03.2021 №407)</t>
  </si>
  <si>
    <t>26.10.1984 18.03.2021</t>
  </si>
  <si>
    <r>
      <t xml:space="preserve">11.09.1997 </t>
    </r>
    <r>
      <rPr>
        <i/>
        <sz val="10"/>
        <rFont val="Times New Roman"/>
        <family val="1"/>
        <charset val="204"/>
      </rPr>
      <t>23.03.2021</t>
    </r>
  </si>
  <si>
    <r>
      <t xml:space="preserve">Белоусов Владимир Петрович                        </t>
    </r>
    <r>
      <rPr>
        <i/>
        <sz val="10"/>
        <rFont val="Times New Roman"/>
        <family val="1"/>
        <charset val="204"/>
      </rPr>
      <t>Белоусова Зинаида Ивановна</t>
    </r>
  </si>
  <si>
    <r>
      <t xml:space="preserve">Никулин Андрей Владимирович  </t>
    </r>
    <r>
      <rPr>
        <i/>
        <sz val="10"/>
        <rFont val="Times New Roman"/>
        <family val="1"/>
        <charset val="204"/>
      </rPr>
      <t>Фахрутдинов Эльмир Минахметвич</t>
    </r>
  </si>
  <si>
    <r>
      <t xml:space="preserve">Ордер 1521 от 04.11.1974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838 от 16.03.2021 (постановление Администрации города от 10.03.2021 № 442)</t>
    </r>
  </si>
  <si>
    <r>
      <t xml:space="preserve">04.11.1974 </t>
    </r>
    <r>
      <rPr>
        <i/>
        <sz val="10"/>
        <rFont val="Times New Roman"/>
        <family val="1"/>
        <charset val="204"/>
      </rPr>
      <t>16.03.2021</t>
    </r>
  </si>
  <si>
    <r>
      <t xml:space="preserve">Сафиуллин Рияс Махмутович                                          </t>
    </r>
    <r>
      <rPr>
        <i/>
        <sz val="10"/>
        <rFont val="Times New Roman"/>
        <family val="1"/>
        <charset val="204"/>
      </rPr>
      <t>Большаков Илья Евгеньевич</t>
    </r>
  </si>
  <si>
    <t>Договор социального найма жилого помещения № 839 от 16.04.2021 (постановление Администрации города от 12.03.2021 № 474)</t>
  </si>
  <si>
    <t>Коверкина Елена Анатольевна</t>
  </si>
  <si>
    <t>Договор социального найма жилого помещения № 840 от 19.03.2021 (постановление Администрации города от 12.03.2021 № 472)</t>
  </si>
  <si>
    <t>Софронов Игорь Александрович</t>
  </si>
  <si>
    <t>Договор социального найма жилого помещения № 841 от 18.03.2021 (постановление Администрации города от 12.03.2021 № 480)</t>
  </si>
  <si>
    <t>Гостева Татьяна Петровна</t>
  </si>
  <si>
    <t>Договор социального найма № 844 от 18.03.2021 (постановление Администрации города от 18.03.2021 № 540)</t>
  </si>
  <si>
    <t>Илюхина Тамара Петровна</t>
  </si>
  <si>
    <t>Окунева Ульяна Сергеевна</t>
  </si>
  <si>
    <r>
      <t xml:space="preserve">Ордер 12315 от 16.04.1996;                     </t>
    </r>
    <r>
      <rPr>
        <i/>
        <sz val="10"/>
        <rFont val="Times New Roman"/>
        <family val="1"/>
        <charset val="204"/>
      </rPr>
      <t>Договор социального найма № 846 от 14.04.2021 (постановление Администрации города от 09.04.2021 № 795)</t>
    </r>
  </si>
  <si>
    <r>
      <t xml:space="preserve">16.04.1996  </t>
    </r>
    <r>
      <rPr>
        <i/>
        <sz val="10"/>
        <rFont val="Times New Roman"/>
        <family val="1"/>
        <charset val="204"/>
      </rPr>
      <t>14.04.2021</t>
    </r>
  </si>
  <si>
    <r>
      <t>Бордачев Геннадий Александрович</t>
    </r>
    <r>
      <rPr>
        <i/>
        <sz val="10"/>
        <rFont val="Times New Roman"/>
        <family val="1"/>
        <charset val="204"/>
      </rPr>
      <t xml:space="preserve">  Пронченко Анастасия Геннадьевна</t>
    </r>
  </si>
  <si>
    <r>
      <t xml:space="preserve">Ордер №16187 от 13.02.1995;                  </t>
    </r>
    <r>
      <rPr>
        <i/>
        <sz val="10"/>
        <rFont val="Times New Roman"/>
        <family val="1"/>
        <charset val="204"/>
      </rPr>
      <t>Договор социального найма № 847 от 12.04.2021 (постановление Администрации города от 12.04.2021 № 847)</t>
    </r>
  </si>
  <si>
    <r>
      <t xml:space="preserve">13.02.1995, </t>
    </r>
    <r>
      <rPr>
        <i/>
        <sz val="10"/>
        <rFont val="Times New Roman"/>
        <family val="1"/>
        <charset val="204"/>
      </rPr>
      <t>12.04.2021</t>
    </r>
  </si>
  <si>
    <r>
      <t xml:space="preserve">ТИМКИНА НАДЕЖДА НИКОЛАЕВНА </t>
    </r>
    <r>
      <rPr>
        <i/>
        <sz val="10"/>
        <rFont val="Times New Roman"/>
        <family val="1"/>
        <charset val="204"/>
      </rPr>
      <t>Тимкин Николай Николаевич</t>
    </r>
  </si>
  <si>
    <t>Договор социального найма жилого помещения № 850 от 20.04.2021 (постановление Администрации города от 20.04.2021 № 921)</t>
  </si>
  <si>
    <t>Афузова Луиза Серверовна</t>
  </si>
  <si>
    <r>
      <t xml:space="preserve">ШАМОВ АНАТОЛИЙ НИКИТОВИЧ </t>
    </r>
    <r>
      <rPr>
        <i/>
        <sz val="10"/>
        <rFont val="Times New Roman"/>
        <family val="1"/>
        <charset val="204"/>
      </rPr>
      <t>Шамов Евгений Анатольевич</t>
    </r>
  </si>
  <si>
    <r>
      <t xml:space="preserve">Ордер 14366 от 30.11.1993;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855 от 02.06.2021 (постановление Администрации города от 02.06.2021 № 1270)</t>
    </r>
  </si>
  <si>
    <r>
      <t xml:space="preserve">30.11.1993 </t>
    </r>
    <r>
      <rPr>
        <i/>
        <sz val="10"/>
        <rFont val="Times New Roman"/>
        <family val="1"/>
        <charset val="204"/>
      </rPr>
      <t>02.06.2021</t>
    </r>
  </si>
  <si>
    <r>
      <t xml:space="preserve">Кучкарев ибрат рузиматович                          </t>
    </r>
    <r>
      <rPr>
        <i/>
        <sz val="10"/>
        <rFont val="Times New Roman"/>
        <family val="1"/>
        <charset val="204"/>
      </rPr>
      <t>Кучкарова Разида Рашитовна</t>
    </r>
  </si>
  <si>
    <r>
      <t>Договор №43 найма жилого помещения в доме ЖКУ НИИАР им. В.И.Ленина от июля 1982</t>
    </r>
    <r>
      <rPr>
        <i/>
        <sz val="10"/>
        <rFont val="Times New Roman"/>
        <family val="1"/>
        <charset val="204"/>
      </rPr>
      <t>;                                  Договор социального найма жилого помещения № 856 от 09.06.2021 (постановление Администрации города от 09.06.2021 № 1363)</t>
    </r>
  </si>
  <si>
    <r>
      <t xml:space="preserve">01.07.1982 </t>
    </r>
    <r>
      <rPr>
        <i/>
        <sz val="10"/>
        <rFont val="Times New Roman"/>
        <family val="1"/>
        <charset val="204"/>
      </rPr>
      <t>09.06.2021</t>
    </r>
  </si>
  <si>
    <r>
      <t xml:space="preserve">Богомолова Галина Кузминична;                    </t>
    </r>
    <r>
      <rPr>
        <i/>
        <sz val="10"/>
        <rFont val="Times New Roman"/>
        <family val="1"/>
        <charset val="204"/>
      </rPr>
      <t>Горн Игорь Сергеевич</t>
    </r>
  </si>
  <si>
    <t>Ордер 16082 от 15.11.1994; Договор социального найма жилого помещения № 857 от 09.06.2021 (постановление Администрации города от 09.06.2021 № 1365)</t>
  </si>
  <si>
    <t>Договор социального найма жилого помещения № 858 от 22.06.2021 (постановление Администрации города от 22.06.2021 № 1492)</t>
  </si>
  <si>
    <t>Ильин Александр Александрович</t>
  </si>
  <si>
    <t>Договор социального найма жилого помещения № 860 от 09.07.2021 (постановление Администрации города от 09.07.2021 № 1641)</t>
  </si>
  <si>
    <t>Договор социального найма № 862 от 30.07.2021 (постановление Администрации города от 30.07.2021 № 1895)</t>
  </si>
  <si>
    <t>Пайгулова Л.Г.</t>
  </si>
  <si>
    <r>
      <t xml:space="preserve">Договор социального найма жилого помещения №01 от 03.02.2017 (постановление от 12.12.2016 №2467, от 12.12.2016 №34);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864 от 19.08.2021 (постановление Администрации города от 19.08.2021 № 2096)</t>
    </r>
  </si>
  <si>
    <t>Договор социального найма жилого помещения 865 от 23.08.2021 (постановление Администрации города от 23.08.2021 №2120)</t>
  </si>
  <si>
    <t>Грешнова Лилия Сергеевна</t>
  </si>
  <si>
    <t>ордер 17.05.2002; Договор социального найма жилого помещения №870 от 12.10.2021 (постановление Администрации города от 12.10.2021 №2603)</t>
  </si>
  <si>
    <r>
      <t xml:space="preserve">Ордер 12476 от 17.10.1996;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№871 от 12.10.2021 (постановление Администрации города от 12.10.2021 №2601)</t>
    </r>
  </si>
  <si>
    <r>
      <t xml:space="preserve">Поповник Владимир Николаевич;                   </t>
    </r>
    <r>
      <rPr>
        <i/>
        <sz val="10"/>
        <rFont val="Times New Roman"/>
        <family val="1"/>
        <charset val="204"/>
      </rPr>
      <t>Кручинина Виктория Алексеевна</t>
    </r>
  </si>
  <si>
    <t>Ордер 12406 от 04.06.1992; Договор социального найма жилого помещения №872 от 14.10.2021 (постановление Администрации города от 14.10.2021 №2631)</t>
  </si>
  <si>
    <t>Договор социального найма жилого помещения №874 от 21.10.2021 (постановление Администрации города от 21.10.2021 №2704)</t>
  </si>
  <si>
    <t>Фомичева Валентина Викторовна</t>
  </si>
  <si>
    <t>Тихонова Юлия Сергеевна</t>
  </si>
  <si>
    <t>Договор найма от 01.07.209</t>
  </si>
  <si>
    <t xml:space="preserve">Договор № 1269 социального найма жилого помещения муниципального жилищного фонда от 21.02.2005 </t>
  </si>
  <si>
    <t xml:space="preserve">Договор № 1301 социального найма жилого помещения муниципального жилищного фонда от 17.04.2005 </t>
  </si>
  <si>
    <t>Ихмухаметова Гильсиря Ревкатовна</t>
  </si>
  <si>
    <t>Халилов Рустам Наилевич</t>
  </si>
  <si>
    <t>Наумов Сергей Петрович</t>
  </si>
  <si>
    <t>73:23:011405:324</t>
  </si>
  <si>
    <t>73:23:010609:291</t>
  </si>
  <si>
    <t xml:space="preserve">Постановление Администрации города от 11.05.2010 №1525, от 26.06.2015 №1832,Решение Димитровградского городского суда Ульяновской области от 22.04.2015 дело №2-1123/2015, Свидетельство о государственной регистрации права от 13.07.2015 №73-73/002-73/002/054/2015-129/1, Долевая собственность 3/20 №73-73/002-73/002/054/2015-129/1 13.07.2015. Постановление Администрации города от 21.03.2019 №699 </t>
  </si>
  <si>
    <t>73:23:010609:292</t>
  </si>
  <si>
    <t>73:23:010609:289</t>
  </si>
  <si>
    <t>625/1000 доли от общей площади 54,4 кв.м.</t>
  </si>
  <si>
    <t>73:23:010609:295</t>
  </si>
  <si>
    <t>312/1000 доли от общей площади 55,7 кв.м.</t>
  </si>
  <si>
    <t>352/1000 доли от общей площади 55,7 кв.м.</t>
  </si>
  <si>
    <t>336/1000 доли от общей площади 55,7 кв.м.</t>
  </si>
  <si>
    <t>Постановление Администрации города от 08.11.2021 №2858, Долевая осбственность 73:23:010609:295-73/033/2021-6 от 08.12.2021</t>
  </si>
  <si>
    <t>Постановление Администрации города от 09.11.2021 №2872, Долевая осбственность 73:23:010609:295-73/033/2021-4 от 02.12.2021</t>
  </si>
  <si>
    <t>Постановление Администрации города от 11.11.2007 №2885, Долевая осбственность 73:23:010609:289-73/033/2021-4 от 13.12.2021</t>
  </si>
  <si>
    <t>73:23:011201:158</t>
  </si>
  <si>
    <t>Постановление Администрации города от 29.10.2021 №2827, Собственность 73:23:011201:158-73/033/2021-2 от 12.11.2021</t>
  </si>
  <si>
    <t>Постановление Главы Администрации города от  12.11.2021 №2912, собственность 73:23:011405:324-73/033/2021-2 от 03.12.2021</t>
  </si>
  <si>
    <t>73:23:011405:293</t>
  </si>
  <si>
    <t>Постановление Главы Администрации города от  29.11.2021 №3068, собственность 73:23:011405:293-73/033/2021-5 от 23.12.2021</t>
  </si>
  <si>
    <t>73:23:010609:293</t>
  </si>
  <si>
    <t>34/50 доли от общей площади 51,7 кв.м.</t>
  </si>
  <si>
    <t>Постановление Администрации города от 15.11.2021 №2920, собственность 73:23:010609:293-73/033/2021-2 от 03.12.2021</t>
  </si>
  <si>
    <t>Постановление Администрации города от 25.11.2021 №3053, собственность от 73:23:010609:291-73/033/2021-3 от 10.12.2021</t>
  </si>
  <si>
    <t>3/10  доли от общей площади 51,8 кв.м</t>
  </si>
  <si>
    <t>6/40  доли от общей площади 51,8 кв.м</t>
  </si>
  <si>
    <t>4/10  доли от общей площади 51,8 кв.м</t>
  </si>
  <si>
    <t>Постановление Администрации города от 08.11.2021 №2857, собственность от 73:23:010609:294-73/033/2021-9 от 22.12.2021</t>
  </si>
  <si>
    <t>Постановление Администрации города от 11.11.2021 №2886, собственность от 73:23:010609:294-73/033/2021-7 от 10.12.2021</t>
  </si>
  <si>
    <t>Постановление Администрации города от 11.11.2021 №2884, собственность от 73:23:010609:294-73/033/2021-3 от 06.12.2021</t>
  </si>
  <si>
    <t>114/300  доли от общей площади 52,3 кв.м</t>
  </si>
  <si>
    <t>186/300  доли от общей площади 52,3 кв.м</t>
  </si>
  <si>
    <t>Постановление Администрации города от 16.11.2021 №2932, Долевая собственность 73:23:010609:292-73/033/2021-4 от 09.12.2021</t>
  </si>
  <si>
    <t>Постановление Администрации города от 23.11.2021 №3016, Долевая собственность 73:23:010609:292-73/033/2021-2 от 08.12.2021</t>
  </si>
  <si>
    <t>Постановление Администрации города от 04.08.2021 №1970, Долевая осбственность 73:23:010609:295-73/033/2021-2 от 18.08.2021</t>
  </si>
  <si>
    <t>73:23:012922:272</t>
  </si>
  <si>
    <t>73:40:50:000 017 044</t>
  </si>
  <si>
    <t>Антонова Ирина Анатольевна</t>
  </si>
  <si>
    <t>Ситнов Игорь Вячеславович</t>
  </si>
  <si>
    <t>355/1000 доли от общей площади 75,3 кв.м.</t>
  </si>
  <si>
    <t>Постановление Администарции города от 15.12.2021 №3256, Долевая собственность 73:23:010610:700-73/033/2021-4 от 27.12.2021</t>
  </si>
  <si>
    <t>73:40:50:000 017 045</t>
  </si>
  <si>
    <t>73:23:010610:701</t>
  </si>
  <si>
    <t>327/1000 доли от общей площади 58,9 кв.м.</t>
  </si>
  <si>
    <t>Постановление Администарции города от 15.12.2021 №3255, Долевая собственность 73:23:010610:701-73/033/2021-2 от 28.12.2021</t>
  </si>
  <si>
    <t>Ордер № 6622 от 27.03.1990</t>
  </si>
  <si>
    <t>Спиридонов Анатолий Яковлевич</t>
  </si>
  <si>
    <t>Самаркин Валерий Олегович</t>
  </si>
  <si>
    <t>Договор социального найма жилого помещения №04/25-2012/1СН  от 10.01.2012 (постановление Администрации города от 30.08.2010 №2947) (кв. 2)</t>
  </si>
  <si>
    <t>Акулинин А.В.                                             Осипенко Г.А.                                      Королева Т.А.                                                                       Салахутдинова Г.Х.                                    Игнатова А.Н.</t>
  </si>
  <si>
    <t>Ордер от 1994 №15272                            Ордер от 1987 №611                                                Ордер от 1979 №5942                                               Ордер от 1987 №696                                               Ордер от 1976 №881</t>
  </si>
  <si>
    <t>Ордер от 1984 №15241</t>
  </si>
  <si>
    <t>Кузярин Н.П.</t>
  </si>
  <si>
    <t>Ордер от 1990 №9707                                            Ордер от 1981 №10327                                Ордер от 1972 №528</t>
  </si>
  <si>
    <t>Маркелов В.Н.                                                             Майоров В.Н.                                   Евстафьев В.Н.</t>
  </si>
  <si>
    <t>Астафьев Н.И.                                             Нефёдова Л.Н.</t>
  </si>
  <si>
    <t>Ордер от 1998 №18760                           Ордер от 1998 №18761</t>
  </si>
  <si>
    <t>Смирнова В.И.                                            Закиров И.Н.                                                  Азяков В.И.                                          Агапов А.Ф.                                        Зайнапов В.А.                                  Даньялова А.М.</t>
  </si>
  <si>
    <t>Ордер от 1994 №15197                                         Ордер от 1985 №17909                               Ордер от 1990 №451                                 Ордер от 1975 №1293                                Ордер от 1982 №11861                      Ордер от 2001 №20617</t>
  </si>
  <si>
    <t>Ордер от 2004 №20968                           Ордер от 1992 №15                                Ордер от 1993 №1024                              Ордер от 1983 №13240                                  Ордер от 1982 №11871                              Ордер от 1975 №626</t>
  </si>
  <si>
    <t>Толмачева Н.А.                                           Морозов Е.Н.                                           Хафизов Ф.Х.                                                Нагаткин А.И.                                              Шебалин В.В.                                             Спосоев А.В.</t>
  </si>
  <si>
    <t>Ордер от 2001 №20564                           Ордер от 2001 №20571</t>
  </si>
  <si>
    <t>Неведомый В.Н.                                          Парносова В.А.</t>
  </si>
  <si>
    <t>Ордер от 1984 №1008</t>
  </si>
  <si>
    <t>Кирюхин И.Ф.</t>
  </si>
  <si>
    <t>Лягина Н.И.                                                Михеева З.И.                                      Кондратьев Н.П.</t>
  </si>
  <si>
    <t>Ордер от 1983 №14790                           Ордер от 1983 №12692                      Ордер от 1979 №5860</t>
  </si>
  <si>
    <t>Ордер от 1997 №18186                                           Ордер от 1997 №18419                         Ордер от 1986 №19024                              Ордер от 1986 №19025                           Ордер от 1980 №8840                           Ордер от 1990 №8721                               Ордер от 1978 №3999                           Ордер от 1973 №524</t>
  </si>
  <si>
    <t>Пегов В.Н.                                                  Кучеренко О.В.                             Бильданова М.А.                            Шибелькин Ф.А.                                         Волгин В.                                         Хисматуллина Р.Р.                               Хайбуллин Б.К.                               Малафеева Н.Е.</t>
  </si>
  <si>
    <t>Ордер от 1992 №2785                            Ордер от 1983 №932                             Ордер от 1987 №19968                                     Ордер от 1979 №609                           Ордер от 1999 №19782                             Ордер от 1989 №6220                                Ордер от 1987 №1693                             Ордер от 1979 №613                          Ордер от 1992 №12783</t>
  </si>
  <si>
    <t>Щетинин Н.А.                                              Маланьин Н.В.                                    Соколов В.И.                                           Терехин А.Ф.                                       Сиразев И.З.                                  Шибелькин Ф.А.                                         Балаев С.В.                                            Софронов А.С.                                  Кучеренко Т.Н.</t>
  </si>
  <si>
    <t>Ордер от 1992 №11767</t>
  </si>
  <si>
    <t>Ситников О.В.</t>
  </si>
  <si>
    <t>Ордер от 1994 №1175                            Ордер от 1988 №231                              Ордер от 1978 №4530</t>
  </si>
  <si>
    <t>Мустафина Ф.Г.                                           Климт Т.Г.                                             Раянова А.Н.</t>
  </si>
  <si>
    <t>Постановление Администрации города от 21.02.2022 № 401, Собственность 73:23:011310:444-73/033/2022-8 от 10.01.2022</t>
  </si>
  <si>
    <t>73:23:011310:444</t>
  </si>
  <si>
    <t>73:23:012923:609</t>
  </si>
  <si>
    <t>Постановление Администрации города от 21.02.2022 №401, Собственность 73:23:012923:609-73/033/2022-7 от 10.01.2022</t>
  </si>
  <si>
    <t>73:23:010610:728</t>
  </si>
  <si>
    <t>Постановление Администрации города от 21.02.2022 №401, Собственность 73:23:010601:728-73/033/2021-4 от 22.12.2021</t>
  </si>
  <si>
    <t>73:23:010303:128</t>
  </si>
  <si>
    <t>73:23:012923:568</t>
  </si>
  <si>
    <t>Постановление Администрации города от 21.02.2022 №401, Собственность 73:23:012923:568-73/033/2021-20  от 24.12.2021</t>
  </si>
  <si>
    <t>73:23:012917:550</t>
  </si>
  <si>
    <t>Постановление Администрации города от 21.02.2022 №401, Собственность 73:23:012917:550-73/033/2021-5  от 29.12.2021</t>
  </si>
  <si>
    <t>30</t>
  </si>
  <si>
    <t>73:23:011305:281</t>
  </si>
  <si>
    <t>Постановление Администрации города от 21.02.2022 №401, Собственность 73:23:011305:281-73/033/2022-3  от 17.01.2022</t>
  </si>
  <si>
    <t>Постановление Администрации города от 21.02.2022 №401, Собственность 73:23:010303:128-73/033/2021-6  от 24.12.2021</t>
  </si>
  <si>
    <t>Ордер от 1986 №18326</t>
  </si>
  <si>
    <t>Пятайкин И.Г.</t>
  </si>
  <si>
    <t>73:40:50:000 017 074</t>
  </si>
  <si>
    <t>358/1000 доли жилого помещения общей площадью 73,9 кв.м.</t>
  </si>
  <si>
    <t>Постановление Администрации города от 18.01.2022 № 092, Собственность 73:23:010610:808-73/033/2022-6 от 17.02.2022</t>
  </si>
  <si>
    <t>73:23:011310:593</t>
  </si>
  <si>
    <t>Постановление Администрации города от 13.09.2021 № 2279, Собственность 73:23:011310:593-73/033/2021-2 от 11.10.2021</t>
  </si>
  <si>
    <t>73:23:011405:294</t>
  </si>
  <si>
    <t>Постановление Администрации города от 04.08.2021 № 1971, Собственность 73:23:011405:294-73/033/2021-3 от 11.10.2021</t>
  </si>
  <si>
    <t>8/25 доли от общей площади 51,7 кв.м.</t>
  </si>
  <si>
    <t>Постановление Администрации города от 12.11.2021 №2911, собственность от 73:23:010609:293-73/033/2022-5 от 01.03.2022</t>
  </si>
  <si>
    <t>Алексеева (отказ)</t>
  </si>
  <si>
    <t>Договор социального найма от 02.02.2022 № 896 (постановление Администрации города от 24.01.2022 № 141)</t>
  </si>
  <si>
    <t>Мосевнина Наталья Николаевна</t>
  </si>
  <si>
    <t>73:23:010610:702</t>
  </si>
  <si>
    <t>381/1000 доли от общей площади 59,6 кв.м.</t>
  </si>
  <si>
    <t>Постановление Администарции города от 24.01.2022 №146, Собственность 73:23:010610:702-73/033/2022-3 от 11.02.2022</t>
  </si>
  <si>
    <t>Договор социального найма № 909 от 16.03.2022 (постановление Администрации города от 24.02.2022 № 420)</t>
  </si>
  <si>
    <t>Потапова Татьяна Викторовна</t>
  </si>
  <si>
    <t>73:23:010610:475</t>
  </si>
  <si>
    <t>3/4 доли от общей площади 54,8 кв.м.</t>
  </si>
  <si>
    <t>Постановление Администрации города от 18.01.2022 №089, Собственность 73:23:010610:475-73/033/2022-7 от 24.02.2022</t>
  </si>
  <si>
    <t>1/4 доли от общей площади 54,8 кв.м.</t>
  </si>
  <si>
    <t>Постановление Администрации города от 15.12.2021 №3257, Собственность 73:23:010610:475-73/033/2022-3 от 17.01.2022</t>
  </si>
  <si>
    <t>354/1000 долей на жилое помещение общей площадью 62,8 кв.м</t>
  </si>
  <si>
    <t>Постановление Администрации города от 17.12.2021 №3313, Собственность 73:23:010610:1136-73/033/2022-3 от 10.01.2022</t>
  </si>
  <si>
    <t>73:23:010610:703</t>
  </si>
  <si>
    <t>241/1000 доли от общей площади 74 кв.м.</t>
  </si>
  <si>
    <t>Постановление Администарции города от 15.12.2021 №3260, Собственность 73:23:010610:703-73/033/2022-4 от 17.01.2022</t>
  </si>
  <si>
    <t>73:23:013222:65</t>
  </si>
  <si>
    <t>Постановление Администрации города от 15.12.2021 №3259, Собственность 73:23:013222:65-73/033/2022-2 от 13.01.2022</t>
  </si>
  <si>
    <t>73:23:010610:810</t>
  </si>
  <si>
    <t>73:23:010610:340</t>
  </si>
  <si>
    <t>Постановление Администрации города от 18.11.2022 №093, Собственность 73:23:010610:340-73/033/2022-4 от 01.02.2022</t>
  </si>
  <si>
    <t>73:23:011201:163</t>
  </si>
  <si>
    <t>Постановление Администрации города от 18.01.2022 №091, Собственность 73:23:011201:163-73/033/2022-2 от 24.01.2022</t>
  </si>
  <si>
    <t>Пигальцов Михаил Ефимович</t>
  </si>
  <si>
    <t>Договор социального найма жилого помещения №889 от 21.01.2022 (постановление Администрации города от 18.01.2022 №087)</t>
  </si>
  <si>
    <t>Договор социального найма жилого помещения №898 от 10.02.2022 (постановление Администрации города от 24.01.2022 №143)</t>
  </si>
  <si>
    <t>Федотова Елена Викторовна</t>
  </si>
  <si>
    <t>Постановление Администрации города от 18.03.2022 № 689</t>
  </si>
  <si>
    <t>Договор социального найма от 21.02.2022 № 904 (постановление Администрации города от 14.02.2022 № 330)</t>
  </si>
  <si>
    <t>Королева Татьяна Николаевна</t>
  </si>
  <si>
    <t>Договор социального найма от 28.03.2022 № 897 (постановление Администрации города от 24.01.2022 № 142)</t>
  </si>
  <si>
    <t>Аристов Дмитрий Владимирович</t>
  </si>
  <si>
    <t>Договор социального найма от 04.03.2022 № 905 (постановление Администрации города от 14.02.2022 № 329)</t>
  </si>
  <si>
    <t>73:23:010610:338</t>
  </si>
  <si>
    <t>Постановление Администрации города от 18.01.2022 №090, Собственность 73:23:010610:338-73/033/2022-7 от 07.02.2022</t>
  </si>
  <si>
    <t>Договор социального найма от 26.01.2022 №888 (постановление Администрации города от 09.11.2021 № 2871)</t>
  </si>
  <si>
    <t>Постановление Администрации города от 03.02.2021 №166 Собственность 73:23:011601:1006-73/033/2020-3 от 21.12.2020</t>
  </si>
  <si>
    <t>Постановление Администрации города от 03.02.2021 №166 Собственность 73:23:011601:1003-73/033/2020-3 от 21.12.2020</t>
  </si>
  <si>
    <t>73:23:010611:206</t>
  </si>
  <si>
    <t>Постановление Администрации города от 15.12.2021 №3258, Собственность 73:23:010611:206-73/033/2022-3 от 17.01.2022</t>
  </si>
  <si>
    <t>Назаров Николай Васильевич</t>
  </si>
  <si>
    <t>Постановление Администрации № 571 от 22.03.2004</t>
  </si>
  <si>
    <t>Ордер от 27.11.2001 №1856</t>
  </si>
  <si>
    <t>Черенов А.Г.</t>
  </si>
  <si>
    <t xml:space="preserve">Договор социального найма жилого помещения №546 от 22.09.2017 </t>
  </si>
  <si>
    <t>Звайгзне Сергей Владимирович</t>
  </si>
  <si>
    <t>Постановление Администрации от 30.09.2019 №1973</t>
  </si>
  <si>
    <t>Корнилов Олег Иванович</t>
  </si>
  <si>
    <t>Ордер от 20.03.1998 №18759</t>
  </si>
  <si>
    <t>Аверьянов Сергей Николаевич</t>
  </si>
  <si>
    <t>Постановление Администрации от 30.09.2014 №1983</t>
  </si>
  <si>
    <t>Николаев Сергей Валерьевич</t>
  </si>
  <si>
    <t>Постановление Администрации от 29.05.2012 № 1891</t>
  </si>
  <si>
    <t>Красноярский Владимир Владимирович</t>
  </si>
  <si>
    <t>Артемьев Андрей Анатольевич</t>
  </si>
  <si>
    <t>Постановление Администрации от 25.11.2015 №3873</t>
  </si>
  <si>
    <t>Кабанова Наталья Кузьминична</t>
  </si>
  <si>
    <t>Ордер от 1978 №3427, Постановление Администрации от 25.11.2015 №3873</t>
  </si>
  <si>
    <t>Ордер от 16.12.1988 №4081</t>
  </si>
  <si>
    <t>Бочкарева Татьяна Николаевна</t>
  </si>
  <si>
    <t>Ордер №5</t>
  </si>
  <si>
    <t>Александрова Татьяна Петровна</t>
  </si>
  <si>
    <t>Непомнящих Владимир Васильевич</t>
  </si>
  <si>
    <t>Ордер №939</t>
  </si>
  <si>
    <t>Постановление Администрации от 27.01.2009 №69</t>
  </si>
  <si>
    <t>Бурая Любовь Александровна</t>
  </si>
  <si>
    <t>Фролов Николай Петрович</t>
  </si>
  <si>
    <t>Ордер от 14.01.1993 №905</t>
  </si>
  <si>
    <t>Постановление Администрации от 20.11.2006 №3401</t>
  </si>
  <si>
    <t>Койко-место</t>
  </si>
  <si>
    <t>Постановление Администрации от 20.01.2006 №3401</t>
  </si>
  <si>
    <t>Разакова Венера Давдятовна</t>
  </si>
  <si>
    <t>Беляков Александр Дмитриевич</t>
  </si>
  <si>
    <t>Ордер №12411</t>
  </si>
  <si>
    <t>Новикова Валентина Федоровна</t>
  </si>
  <si>
    <t>Постановление Администрации от 10.02.2006 №23-Р</t>
  </si>
  <si>
    <t>Купцова Наталья Павловна</t>
  </si>
  <si>
    <t>Алексеева Людмила Евгеньевна</t>
  </si>
  <si>
    <t>Семенова Наталья Григорьевна</t>
  </si>
  <si>
    <t>Постановление Администраци, разрешение на поселение в общежитие, Ананьеву В.Е.</t>
  </si>
  <si>
    <t>Ананьева Нина Сергеевна</t>
  </si>
  <si>
    <t>Сулейманов Алы Али Оглы</t>
  </si>
  <si>
    <t>Постановление Администрации от 24.07.2015 №2547</t>
  </si>
  <si>
    <t>Котельников Алексей Александрович</t>
  </si>
  <si>
    <t>Ордер от 18.05.1982 №806</t>
  </si>
  <si>
    <t>Шабашова Нина Ивановна</t>
  </si>
  <si>
    <t>Постановление Администрации от 29.02.2008 №571</t>
  </si>
  <si>
    <t>Коновалов Владимир Анатольевич</t>
  </si>
  <si>
    <t>Ордер от 17.12.1996 №17401</t>
  </si>
  <si>
    <t>Картамцова Валентина Петровна</t>
  </si>
  <si>
    <t>Хохлова Ольга Николаевна</t>
  </si>
  <si>
    <t>Мысина Ольга Владимировна</t>
  </si>
  <si>
    <t>Договор социального найма от 20.07.1999</t>
  </si>
  <si>
    <t>Кутузова Наталья Павловна</t>
  </si>
  <si>
    <t>Мясников Игорь Федорович</t>
  </si>
  <si>
    <t>Дигандиров Шамиль Исхакович</t>
  </si>
  <si>
    <t>Ордер от 06.02.1991 №9605</t>
  </si>
  <si>
    <t>Козлова Ирина Николаевна</t>
  </si>
  <si>
    <t>Файзулин Равиль Тагирович</t>
  </si>
  <si>
    <t>Ордер №662</t>
  </si>
  <si>
    <t>Мышкин Геннадий Юрьевич</t>
  </si>
  <si>
    <t>Денисова Лидия Борисовна</t>
  </si>
  <si>
    <t>Ордер от 02.12.1975 №1691</t>
  </si>
  <si>
    <t>Трофимова Лариса Александровна</t>
  </si>
  <si>
    <t>Ордер №360</t>
  </si>
  <si>
    <t>Прокофьева Евгения Александровна</t>
  </si>
  <si>
    <t>Рябинова Светлана Геннадьевна</t>
  </si>
  <si>
    <t>Зубов Юрий Михайлович</t>
  </si>
  <si>
    <t>Постановление Администрации от 26.12.2016 №2596</t>
  </si>
  <si>
    <t>Камалов Ринат Наилевич</t>
  </si>
  <si>
    <t>Абельханов Вегиб Каримович</t>
  </si>
  <si>
    <t>Рождественский Александр Сергеевич</t>
  </si>
  <si>
    <t>Гилячев Ринат Гафиуллович</t>
  </si>
  <si>
    <t>Винаева Ольга Петровна</t>
  </si>
  <si>
    <t>Постановление Администрации от 26.12.2016 №2549</t>
  </si>
  <si>
    <t>Постановление Администрации от 20.12.2016 №2549</t>
  </si>
  <si>
    <t>Дунаев Андрей Иванович</t>
  </si>
  <si>
    <t>Грушенцова Ольга Константиновна</t>
  </si>
  <si>
    <t xml:space="preserve">Договор социального найма жилого помещения от 28.02.2005 №3813 </t>
  </si>
  <si>
    <t>Докучаева Валентина Викторовна</t>
  </si>
  <si>
    <t xml:space="preserve">Договор социального найма жилого помещения от 28.02.2005 №3804 </t>
  </si>
  <si>
    <t>Фролова Оксана Викторовна</t>
  </si>
  <si>
    <t>Постановление Администрации города от 20.12.2016 №2549</t>
  </si>
  <si>
    <t>Марсянов Александр Иванович</t>
  </si>
  <si>
    <t>Постановление Администрации города от 29.02.2008</t>
  </si>
  <si>
    <t>Горобец Виктор Иванович</t>
  </si>
  <si>
    <t>Морозов Владимир Александрович</t>
  </si>
  <si>
    <t>Ульянова Татьяна Васильевна</t>
  </si>
  <si>
    <t>Тимося Алла Викторовна</t>
  </si>
  <si>
    <t>Договор социального найма жилого помещения от 01.07.2003 №873511</t>
  </si>
  <si>
    <t>Захарова Татьяна Павловна</t>
  </si>
  <si>
    <t>Антонова Ольга Александровна</t>
  </si>
  <si>
    <t>Демкин Николай Федорович</t>
  </si>
  <si>
    <t>Ордер №838</t>
  </si>
  <si>
    <t>Курочкин Сергей Викторович</t>
  </si>
  <si>
    <t>Ордер от 19.09.2000 №1650</t>
  </si>
  <si>
    <t>Мухамадиев Шавкет Минигумерович</t>
  </si>
  <si>
    <t>Ордер от 04.02.1981 №9113</t>
  </si>
  <si>
    <t>Марфин Александр Николаевич</t>
  </si>
  <si>
    <t>Ордер от 01.09.1977 №2815</t>
  </si>
  <si>
    <t>Ордер от 20.02.1995 №11766</t>
  </si>
  <si>
    <t>Костоусова Ольга Николаевна</t>
  </si>
  <si>
    <t>Ордер №13681</t>
  </si>
  <si>
    <t>Гумерова Надежда Петровна</t>
  </si>
  <si>
    <t>Рогаткина Людмила Петровна</t>
  </si>
  <si>
    <t>Ордер от 09.10.1990 №8118</t>
  </si>
  <si>
    <t>Аристова Зоя Алексеевна</t>
  </si>
  <si>
    <t>Ордер от 07.08.1972 №923</t>
  </si>
  <si>
    <t>Ерофеева Татьяна Александровна</t>
  </si>
  <si>
    <t>Договор социального найма от 30.10.1997 (Коломину Виктору Николаевичу)</t>
  </si>
  <si>
    <t>Суркова Оксана Викторовна</t>
  </si>
  <si>
    <t>Ордер от 11.04.1972 №1612</t>
  </si>
  <si>
    <t>Летюшов Владимир Федорович</t>
  </si>
  <si>
    <t>Ордер от 14.11.1985 №476</t>
  </si>
  <si>
    <t>Большакова Светлана Федоровна</t>
  </si>
  <si>
    <t>Договор социального найма от 26.09.1973</t>
  </si>
  <si>
    <t>Котова Татьяна Сергеевна</t>
  </si>
  <si>
    <t>кв.1 Ордер от 27.08.1996 №17368;        кв.3 Ордер от 24.01.1980 №6904</t>
  </si>
  <si>
    <t>Рахуба Надежда Михайловна;                        Корчукова Лидия Ивановна</t>
  </si>
  <si>
    <t>Ордер от 16.05.1975 №686 (реш.265/7 от 15.07.1975)</t>
  </si>
  <si>
    <t>Назарова Оксана Николаевна</t>
  </si>
  <si>
    <t>Шадчнева Татьяна Анатольевна</t>
  </si>
  <si>
    <t>Лазутина Галина Григорьевна</t>
  </si>
  <si>
    <t>Салахутдинов Фаиль Фаатович</t>
  </si>
  <si>
    <t>Ордер от 12.01.1999 №19414</t>
  </si>
  <si>
    <t>Крончева Татьяна Александровна</t>
  </si>
  <si>
    <t>Ордер от 04.12.1980 №8808</t>
  </si>
  <si>
    <t>Афанасьева Ирина Николаевна</t>
  </si>
  <si>
    <t>Ордер от 21.07.1998 №13168</t>
  </si>
  <si>
    <t>Кехер Галина Ивановна</t>
  </si>
  <si>
    <t>Постановление Администрации от 23.10.2008 №3478</t>
  </si>
  <si>
    <t>Шабалин Анатолий Георгиевич</t>
  </si>
  <si>
    <t>Бражкина Наталья Павловна</t>
  </si>
  <si>
    <t>Прилепская Людмила Ивановна</t>
  </si>
  <si>
    <t>Щеглова Ольга Анатольевна</t>
  </si>
  <si>
    <t>Жуйкова Екатерина Михайловна</t>
  </si>
  <si>
    <t>Ордер №16091</t>
  </si>
  <si>
    <t>Блохина Валентина Николаевна</t>
  </si>
  <si>
    <t>Малофеев Юрий Иванович</t>
  </si>
  <si>
    <t>Кочеткова Вера Егоровна</t>
  </si>
  <si>
    <t xml:space="preserve">Ильин Александр Степанович
</t>
  </si>
  <si>
    <t>Костин Виктор Сергеевич</t>
  </si>
  <si>
    <t>Юрьев Олег Владимирович</t>
  </si>
  <si>
    <t>Азимина Нина Михайловна</t>
  </si>
  <si>
    <t>Постановление Администрации от 06.09.2013 №2843</t>
  </si>
  <si>
    <t>Зуев Юрий Михайлович</t>
  </si>
  <si>
    <t>Колоскова Александра Кондратьевна</t>
  </si>
  <si>
    <t>Постановление Администрации от 18.10.2012 №3658</t>
  </si>
  <si>
    <t>Волкова Светлана Борисовна</t>
  </si>
  <si>
    <t>Ахтямов Владимир Григорьевич</t>
  </si>
  <si>
    <t>Наничкин Николай Михайлович</t>
  </si>
  <si>
    <t>Авдеев Анатолий Михайлович</t>
  </si>
  <si>
    <t>Ордер от 01.06.1999 №19872</t>
  </si>
  <si>
    <t>Кузнецова Галина Владимировна</t>
  </si>
  <si>
    <t>Соболев Олег Юрьевич</t>
  </si>
  <si>
    <t>Эврюков Николай Петрович</t>
  </si>
  <si>
    <t>Гредина Наталья Анатольевна</t>
  </si>
  <si>
    <t>Приходько Галина Павловна</t>
  </si>
  <si>
    <t>Богатова Ирина Николаевна</t>
  </si>
  <si>
    <t>Филиповских Виктор Иванович</t>
  </si>
  <si>
    <t>Гайнулов Фидаиль Равилович</t>
  </si>
  <si>
    <t>Договор найна от 06.10.2007 №1999</t>
  </si>
  <si>
    <t>Алферов Геннадий Викторович</t>
  </si>
  <si>
    <t>Есипов Владимир Геннадьевич</t>
  </si>
  <si>
    <t>Демин Павел Петрович</t>
  </si>
  <si>
    <t>Постановление Администрации от 27.01.2009 №66</t>
  </si>
  <si>
    <t>Казеева Валентина Ивановна</t>
  </si>
  <si>
    <t>Постановление Администрации от 12.12.2013 №3987</t>
  </si>
  <si>
    <t>Мосиенко Ирина Александровна</t>
  </si>
  <si>
    <t>Щука Михаил Юрьевич</t>
  </si>
  <si>
    <t>Дунина Ольга Ивановна</t>
  </si>
  <si>
    <t>Ордер от 11.12.1991 №8889</t>
  </si>
  <si>
    <t>Таймолкин Леонид Федорович</t>
  </si>
  <si>
    <t>Валиуллина Самярия Фассаховна</t>
  </si>
  <si>
    <t>Ордер от 03.03.1992 №11463</t>
  </si>
  <si>
    <t>Теплова Любовь Евгеньевна</t>
  </si>
  <si>
    <t>Договор найма от 14.03.2003</t>
  </si>
  <si>
    <t>Шаткова Валентина Александровна</t>
  </si>
  <si>
    <t>Договор найна от 18.04.2005 №176</t>
  </si>
  <si>
    <t>Орлов Валерий Викторович</t>
  </si>
  <si>
    <t>Ордер от 10.08.1972 №735</t>
  </si>
  <si>
    <t>Зиятдинов Жамиль Фятяхович</t>
  </si>
  <si>
    <t>Давыдова Вера Александровна</t>
  </si>
  <si>
    <t>Суслова Марина Владимировна</t>
  </si>
  <si>
    <t>кв.3 Договор найма от 10.09.2013 №25; кв.3 Договор найма от 24.02.2005 №3635</t>
  </si>
  <si>
    <t>Алексашин Михаил Николаевич;                   Игина Светлана Евгеньевна</t>
  </si>
  <si>
    <t>Ордер №6972</t>
  </si>
  <si>
    <t>Хомич Родион Вячеславович</t>
  </si>
  <si>
    <t>Ордер №300</t>
  </si>
  <si>
    <t>Манурин Анатолий Алексеевич</t>
  </si>
  <si>
    <t>Ордер от 30.09.1993 №13335</t>
  </si>
  <si>
    <t>Дар Светлана Александровна</t>
  </si>
  <si>
    <t>Царев Николай Степанович</t>
  </si>
  <si>
    <t>кв.7 Договор найма от 15.09.2017 №614, доп.соглашение от 27.02.2019;                кв.7 Договор найма от 15.09.2017 №602, доп.соглашение от 15.08.2019;                    кв.7 Договор найма от 15.09.2017 №608, доп.соглашение от 20.12.2018;                    кв.7 Договор найма от 25.08.2017 №486, доп.соглашение от 17.12.2018;   кв.7 Договор найма от 25.08.2017 №512</t>
  </si>
  <si>
    <t>Зотов Александр Евгеньевич;                        Большакова Надежда Александровна;   Ачилов Руслан Рустамович;                    Зотова Тамара Алексеевна;                  Тогунова Елена Геннадьевна</t>
  </si>
  <si>
    <t xml:space="preserve">кв.13 Договор найма от 07.09.2017 №533, доп.соглашение от 09.01.2019;               кв.13 Договор найма от 31.08.2017 №553, доп.соглашение от 29.11.2018;                 кв.13 Договор найма от 08.09.2017 №583, доп.соглашение от 19.11.2018;                 кв.13 Договор найма от 08.09.2017 №582, доп.соглашение от 04.12.2018;     кв.13Договор найма от 07.09.2017 №537, доп.соглашение от 18.01.2019;     кв.13Договор найма от 08.09.2017 №584, доп.соглашение от 20.12.2018   </t>
  </si>
  <si>
    <t>Гизятуллова Зульфия Шагидовна;                 Дюкина Роза Насыховна;                   Курылева Татьяна Ивановна;                 Абдулвалиева Дания Туктаровна;                                  Мошкова Татьяна Николаевна;                                  Аринина Елена Юрьевна</t>
  </si>
  <si>
    <t>кв.1 Ордер №11358;                               кв.2 Постановление Администрации от 18.12.2008 № 4225</t>
  </si>
  <si>
    <t>Оглы Рупунчик Емельянович;                      Малышева Галина Дмитриевна</t>
  </si>
  <si>
    <t>Семенчев Николай Николаевич</t>
  </si>
  <si>
    <t>Ордер от 09.09.1965 №1164</t>
  </si>
  <si>
    <t>Носова Валентина Михайловна</t>
  </si>
  <si>
    <t>Югзова Галина Николаевна</t>
  </si>
  <si>
    <t>Кирсанов Иван Андреевич</t>
  </si>
  <si>
    <t>Постановление Администрации от 26.02.2013 №614</t>
  </si>
  <si>
    <t>Круглова Людмила Борисовна</t>
  </si>
  <si>
    <t>Ордер от 22.04.1965 №540</t>
  </si>
  <si>
    <t>Постановление Администрации от 23.12.2008 №4254</t>
  </si>
  <si>
    <t>Богомолов Евгений Владимирович</t>
  </si>
  <si>
    <t>Постановление Администрации от 13.05.2015 №1351</t>
  </si>
  <si>
    <t>Панюжева Нина Владимировна</t>
  </si>
  <si>
    <t>Ордер от 23.03.1994 №14919</t>
  </si>
  <si>
    <t>Чернов Альберт Юрьевич</t>
  </si>
  <si>
    <t>Ордер от 10.01.1991 №9171</t>
  </si>
  <si>
    <t>Ашимова Елена Петровна</t>
  </si>
  <si>
    <t>Договор найма от 26.12.2014 №02</t>
  </si>
  <si>
    <t>Коробицина Марина Юрьевна</t>
  </si>
  <si>
    <r>
      <t xml:space="preserve">05.11.2019;           </t>
    </r>
    <r>
      <rPr>
        <i/>
        <sz val="10"/>
        <rFont val="Times New Roman"/>
        <family val="1"/>
        <charset val="204"/>
      </rPr>
      <t>11.01.2022</t>
    </r>
  </si>
  <si>
    <r>
      <t xml:space="preserve">бессрочно; </t>
    </r>
    <r>
      <rPr>
        <i/>
        <sz val="10"/>
        <rFont val="Times New Roman"/>
        <family val="1"/>
        <charset val="204"/>
      </rPr>
      <t>бессрочно</t>
    </r>
  </si>
  <si>
    <r>
      <t xml:space="preserve">Елышкина Фаина Григорьевна;                     </t>
    </r>
    <r>
      <rPr>
        <i/>
        <sz val="10"/>
        <rFont val="Times New Roman"/>
        <family val="1"/>
        <charset val="204"/>
      </rPr>
      <t>Елышкин Андрей Юрьевич</t>
    </r>
  </si>
  <si>
    <t>Договор социального найма жилого помещения №890 от 21.01.2022 (постановление Администрации города от 18.01.2022 №087)</t>
  </si>
  <si>
    <t>Ордер 358 от 23.04.1990; Договор социального найма жилого помещения от 17.01.2022 № 892 (постановление Администрации города от 17.01.2022 № 072)</t>
  </si>
  <si>
    <t>Беляев Леонид Федорович</t>
  </si>
  <si>
    <t>Ордер от 27.07.1990 №8500; Договор социального найма жилого помещения от 02.03.2022 № 908 (постановление Администрации города от 02.03.2022 № 483)</t>
  </si>
  <si>
    <t>Разматуллова Санья Харисовна</t>
  </si>
  <si>
    <r>
      <t xml:space="preserve">Ордер 18318 от 11.09.1997;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836 от 23.03.2021 (постановление Администрации города № 410 от 03.03.2021)</t>
    </r>
  </si>
  <si>
    <t>Договор социального найма жилого помещения № 845 от 01.04.2021 (постановление Администрации города от 01.04.2021 №713)</t>
  </si>
  <si>
    <t>бессрочно; бессрочно</t>
  </si>
  <si>
    <r>
      <t xml:space="preserve">12.07.2011; </t>
    </r>
    <r>
      <rPr>
        <i/>
        <sz val="10"/>
        <rFont val="Times New Roman"/>
        <family val="1"/>
        <charset val="204"/>
      </rPr>
      <t>17.05.2021</t>
    </r>
  </si>
  <si>
    <r>
      <t xml:space="preserve">Ордер от 12.07.2011;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852 от 17.05.2021 (постановление Администрации города от 17.05.2021 № 1111)</t>
    </r>
  </si>
  <si>
    <r>
      <t xml:space="preserve">03.02.2017; </t>
    </r>
    <r>
      <rPr>
        <i/>
        <sz val="10"/>
        <rFont val="Times New Roman"/>
        <family val="1"/>
        <charset val="204"/>
      </rPr>
      <t>19.08.2021</t>
    </r>
  </si>
  <si>
    <r>
      <t xml:space="preserve">ЗАХАРОВА АННА ВЛАДИМИРОВНА; </t>
    </r>
    <r>
      <rPr>
        <i/>
        <sz val="10"/>
        <rFont val="Times New Roman"/>
        <family val="1"/>
        <charset val="204"/>
      </rPr>
      <t>Матюшкина Алёна Владимировна</t>
    </r>
  </si>
  <si>
    <r>
      <t xml:space="preserve">Ордер 5034 от 21.03.1989;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29.09.2021 №869 (постановление Администрации города от 29.09.2021 № 2491)</t>
    </r>
  </si>
  <si>
    <r>
      <t xml:space="preserve">21.03.1989; </t>
    </r>
    <r>
      <rPr>
        <i/>
        <sz val="10"/>
        <rFont val="Times New Roman"/>
        <family val="1"/>
        <charset val="204"/>
      </rPr>
      <t>29.09.2021</t>
    </r>
  </si>
  <si>
    <r>
      <t xml:space="preserve">Жилина Татьяна Владимировна;                    </t>
    </r>
    <r>
      <rPr>
        <i/>
        <sz val="10"/>
        <rFont val="Times New Roman"/>
        <family val="1"/>
        <charset val="204"/>
      </rPr>
      <t>Миронов Михаил Юрьевич</t>
    </r>
  </si>
  <si>
    <r>
      <t xml:space="preserve">17.10.1996; </t>
    </r>
    <r>
      <rPr>
        <i/>
        <sz val="10"/>
        <rFont val="Times New Roman"/>
        <family val="1"/>
        <charset val="204"/>
      </rPr>
      <t>12.10.2021</t>
    </r>
  </si>
  <si>
    <r>
      <t xml:space="preserve">Ордер 5512 от 13.07.1989;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21.10.2021 № 873 (постановление Администрации города от 21.10.2021 № 2705)</t>
    </r>
  </si>
  <si>
    <r>
      <t xml:space="preserve">13.07.1989; </t>
    </r>
    <r>
      <rPr>
        <i/>
        <sz val="10"/>
        <rFont val="Times New Roman"/>
        <family val="1"/>
        <charset val="204"/>
      </rPr>
      <t>21.10.2021</t>
    </r>
  </si>
  <si>
    <r>
      <t xml:space="preserve">ШАЙДУЛЛОВ РАШИД КАСЫМЗЯНОВИЧ; </t>
    </r>
    <r>
      <rPr>
        <i/>
        <sz val="10"/>
        <rFont val="Times New Roman"/>
        <family val="1"/>
        <charset val="204"/>
      </rPr>
      <t>Шайдуллова Лидия Павловна</t>
    </r>
  </si>
  <si>
    <r>
      <t xml:space="preserve">Ордер 6741;          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08.11.2021 № 876 (постановление Администрации города от 08.11.2021 №2862)</t>
    </r>
  </si>
  <si>
    <r>
      <t xml:space="preserve">Конопаткин Иван Петрович;                          </t>
    </r>
    <r>
      <rPr>
        <i/>
        <sz val="10"/>
        <rFont val="Times New Roman"/>
        <family val="1"/>
        <charset val="204"/>
      </rPr>
      <t>Конопаткин Егор Иванович</t>
    </r>
  </si>
  <si>
    <r>
      <t xml:space="preserve">Ордер 7654 от 24.01.1991;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11.11.2021 № 877 (постановление Администрации города от 11.11.2021 № 2907)</t>
    </r>
  </si>
  <si>
    <r>
      <t xml:space="preserve">24.01.1991; </t>
    </r>
    <r>
      <rPr>
        <i/>
        <sz val="10"/>
        <rFont val="Times New Roman"/>
        <family val="1"/>
        <charset val="204"/>
      </rPr>
      <t>11.11.2021</t>
    </r>
  </si>
  <si>
    <r>
      <t>ИСАКОВА ОЛЬГА ГЕННАДЬЕВНА;</t>
    </r>
    <r>
      <rPr>
        <i/>
        <sz val="10"/>
        <rFont val="Times New Roman"/>
        <family val="1"/>
        <charset val="204"/>
      </rPr>
      <t xml:space="preserve"> Исакова Александра Евгеньевна</t>
    </r>
  </si>
  <si>
    <t>Договор социального найма жилого помещения от 17.11.2021 № 878 (посатновление Администрации города от 17.11.2021 № 2951)</t>
  </si>
  <si>
    <t>Шишкова Элла Николаевна</t>
  </si>
  <si>
    <t>Ордер 11925 от 08.06.1995; Договор социального найма жилого помещения от 19.11.2021 № 879 (постановление Администрации города от 19.11.2021 № 2991)</t>
  </si>
  <si>
    <t>Договор социального найма от 07.12.2021 № 880 (постановление Администрации города от 07.12.2021 №3146)</t>
  </si>
  <si>
    <t>Договор социального найма от 16.12.2021 № 882 (постановление Администрации города от 16.12.2021 № 3281)</t>
  </si>
  <si>
    <t>Договор социального найма жилого помещения от 22.12.2021 № 885 (постановление Администрации города от 22.12.2021)</t>
  </si>
  <si>
    <r>
      <t>Договор социального найма жилого помещения № 760 от 05.11.2019 (кв.2, 5, 6);   Договор социального найма жилого помещения от 28.12.2021 № 886 (постановление Администрации города от 28.12.2021 № 3468)                                                     К</t>
    </r>
    <r>
      <rPr>
        <i/>
        <sz val="10"/>
        <rFont val="Times New Roman"/>
        <family val="1"/>
        <charset val="204"/>
      </rPr>
      <t>в.2 Договор социального найма жилого помещения от 11.01.2022 № 887 (постановление Администрации города от 11.01.2022 № 012)</t>
    </r>
  </si>
  <si>
    <t>Ордер №8 от 07.09.1971                       Договор социального найма  жилого помещения от 10.01.2020 №774 (постановление Администрации №014 от 10.01.2020)</t>
  </si>
  <si>
    <r>
      <t xml:space="preserve">ордер 5456 от 13.07.1989; </t>
    </r>
    <r>
      <rPr>
        <i/>
        <sz val="10"/>
        <rFont val="Times New Roman"/>
        <family val="1"/>
        <charset val="204"/>
      </rPr>
      <t>Договор социальногонайма жилого помещения от 10.01.2020 №775 (постановление Администрации города от 10.01.2020 №014)</t>
    </r>
  </si>
  <si>
    <r>
      <t xml:space="preserve">Платонов Владимир Александрович     </t>
    </r>
    <r>
      <rPr>
        <i/>
        <sz val="10"/>
        <rFont val="Times New Roman"/>
        <family val="1"/>
        <charset val="204"/>
      </rPr>
      <t>Платонов Дмитрий Владмирович</t>
    </r>
  </si>
  <si>
    <t>Договор социального найма жилого помещения от 24.01.2020 №777 (постановление Администрации города от 24.01.2020 №095)</t>
  </si>
  <si>
    <t>Ордер 18374 от 06.02.1986; Договор социального найма жилого помещения от 24.01.2020 №778 (постановление Администрации города от 24.01.2020 №095)</t>
  </si>
  <si>
    <t>Договор социального найма жилого помещения от 08.12.2020 №779 (постанволение Администрации города от 24.01.2020 № 095)</t>
  </si>
  <si>
    <t>Ордер 10713 от 20.08.1991;           Договор социального найма жилого помещения от 05.03.2020 №780 (постановление Администрации города от 11.02.2020 №214)</t>
  </si>
  <si>
    <t>Договор социального найма жилого помещения от 05.03.2020 №782 (постановление Администрации города от 11.02.2020 №214)</t>
  </si>
  <si>
    <t>Договор социального найма жилого помещения от 11.02.2020 №783 (постановление Администрации от 11.02.2020 №214)</t>
  </si>
  <si>
    <r>
      <t xml:space="preserve">Договор социального найма жилого помещения №463от 07.04.2017 (постановление Администрации города от 06.04.2017 №572)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11.02.2020 №784 (постановление Администрации от 11.02.2020 №214)</t>
    </r>
  </si>
  <si>
    <r>
      <t xml:space="preserve">Комарова Екатерина Сергеевна   </t>
    </r>
    <r>
      <rPr>
        <i/>
        <sz val="10"/>
        <rFont val="Times New Roman"/>
        <family val="1"/>
        <charset val="204"/>
      </rPr>
      <t>Абдуллабекова Ирина Николаевна</t>
    </r>
  </si>
  <si>
    <r>
      <t xml:space="preserve">07.04.2017   </t>
    </r>
    <r>
      <rPr>
        <i/>
        <sz val="10"/>
        <rFont val="Times New Roman"/>
        <family val="1"/>
        <charset val="204"/>
      </rPr>
      <t>11.02.2020</t>
    </r>
  </si>
  <si>
    <t>Кв.3 Договор социального найма жилого помещения от 05.03.2020 №785 (постановление Администрации от 05.03.2020 №387)</t>
  </si>
  <si>
    <t>Договор социального найма жилого помещения от 06.03.2020 №787 (постановление Администрации города от 06.03.2020 №400)</t>
  </si>
  <si>
    <r>
      <t xml:space="preserve">Шкуронатская Александра Ивановна </t>
    </r>
    <r>
      <rPr>
        <i/>
        <sz val="10"/>
        <rFont val="Times New Roman"/>
        <family val="1"/>
        <charset val="204"/>
      </rPr>
      <t>Шкуропатский Дмитрий Викторович</t>
    </r>
  </si>
  <si>
    <r>
      <t xml:space="preserve">Ордер 10998 от 29.10.1991;                  </t>
    </r>
    <r>
      <rPr>
        <i/>
        <sz val="10"/>
        <rFont val="Times New Roman"/>
        <family val="1"/>
        <charset val="204"/>
      </rPr>
      <t xml:space="preserve"> Договор социального найма жилого помещения от 06.03.2020 №788 (постановление Администрации от 06.03.2020 №400)</t>
    </r>
  </si>
  <si>
    <r>
      <t xml:space="preserve">29.10.1991  </t>
    </r>
    <r>
      <rPr>
        <i/>
        <sz val="10"/>
        <rFont val="Times New Roman"/>
        <family val="1"/>
        <charset val="204"/>
      </rPr>
      <t>06.03.2020</t>
    </r>
  </si>
  <si>
    <r>
      <t xml:space="preserve">бессрочно </t>
    </r>
    <r>
      <rPr>
        <i/>
        <sz val="10"/>
        <rFont val="Times New Roman"/>
        <family val="1"/>
        <charset val="204"/>
      </rPr>
      <t>бессрочно</t>
    </r>
  </si>
  <si>
    <t>Богатырев Евгений Владимирович</t>
  </si>
  <si>
    <t>Договор социального найма жилого помещения от 27.03.2020 №790 (постановление правительства Администрации города от 25.01.2022 №182)</t>
  </si>
  <si>
    <r>
      <t>Ордер 10498 от 18.05.1993</t>
    </r>
    <r>
      <rPr>
        <u/>
        <sz val="10"/>
        <rFont val="Times New Roman"/>
        <family val="1"/>
        <charset val="204"/>
      </rPr>
      <t>;</t>
    </r>
    <r>
      <rPr>
        <sz val="10"/>
        <rFont val="Times New Roman"/>
        <family val="1"/>
        <charset val="204"/>
      </rPr>
      <t xml:space="preserve"> Договор социального найма жилого помещения от 19.05.2020 №791 (постановление Администрации города  от 27.03.2020 № 566)</t>
    </r>
  </si>
  <si>
    <t>Договор социального найма жилого помещения от 06.07.2020 №795 (постановление Администрации города от 06.07.2020 №1194)</t>
  </si>
  <si>
    <t>Договор социального найма жилого помещения от 14.07.2020 №797 (постановление Администрации города от 14.07.2020 № 1273)</t>
  </si>
  <si>
    <t>Договор социального найма от 11.09.2020 №801 (постановление Администрации города от 11.09.2020 № 1853)</t>
  </si>
  <si>
    <t>03.12.2015; 11.09.2020</t>
  </si>
  <si>
    <t>Договор социального найма жилого помещения от 25.09.2020 №804 (постановление Администрации города от 25.09.2020 № 1987)</t>
  </si>
  <si>
    <t>Договор социального найма от 26.11.2020 №808  (постановление Администрации города от 28.10.2020 № 2291)</t>
  </si>
  <si>
    <t>Договор социального найма от 26.11.2020 №812 (постановление Администрации города от 28.10.2020 № 2291)</t>
  </si>
  <si>
    <t>Договор социального найма от 26.11.2020 №817 (постановление Администрации города от 28.10.2020 № 2291)</t>
  </si>
  <si>
    <r>
      <t xml:space="preserve">Договор социального найма жилого помещения №04/25-2012/53-СН от 27.12.2012 (постановление Администрации города от 29.11.2012 №4159);     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30.11.2020 №822 (постановление Администрации города от 30.11.2020 №2611)</t>
    </r>
  </si>
  <si>
    <r>
      <t xml:space="preserve">27.12.2012; </t>
    </r>
    <r>
      <rPr>
        <i/>
        <sz val="10"/>
        <rFont val="Times New Roman"/>
        <family val="1"/>
        <charset val="204"/>
      </rPr>
      <t>30.11.2020</t>
    </r>
  </si>
  <si>
    <r>
      <t xml:space="preserve">Слонь Ирина Владимировна;                        </t>
    </r>
    <r>
      <rPr>
        <i/>
        <sz val="10"/>
        <rFont val="Times New Roman"/>
        <family val="1"/>
        <charset val="204"/>
      </rPr>
      <t>Калеткина Галина Николаевна</t>
    </r>
  </si>
  <si>
    <t>Договор социального найма жилого помецения от 17.05.2021 №823 (постановление Администрации городаот 24.12.2020 № 2863)</t>
  </si>
  <si>
    <t>Договор социального найма жилого помещения от 16.02.2021 №826 (постановление Администрации города от 28.10.2020 № 2291)</t>
  </si>
  <si>
    <t>Договор социального найма жилого помещенияот 27.02.2019 №724 (постановление Администрации города от 27.02.2019 №405)</t>
  </si>
  <si>
    <t>Договор социального найма жилого помещения от 27.02.2019 №726 (постановление Администрации города от 27.02.2019 №405)</t>
  </si>
  <si>
    <t>Договор социального найма жилого помещения от 15.03.2019 №731 (постановление Администрации города от 15.03.2019 №601)</t>
  </si>
  <si>
    <t>Договор социального найма жилого помещения от 15.03.2019 №732 (постановлении Администрации города от 15.03.2019 №601)</t>
  </si>
  <si>
    <t>Договор социального найма жилого помещения от 03.04.2019 №735 (постановление Администрации города от 03.04.2019 №850)</t>
  </si>
  <si>
    <t>Договор социального найма жилого прмещения от 06.05.2019 №736 (постановление Администрации города от 06.05.2019 №1239)</t>
  </si>
  <si>
    <t>Договор социального найма жилого помещения от 24.05.2019 №738 (постановление Администрации города от 24.05.2019 №1408)</t>
  </si>
  <si>
    <t>Договор социального найма жилого помещения от 19.06.2019 №741 (постановление Администрации города от 19.06.2019 №1666)</t>
  </si>
  <si>
    <t>Договор социального найма жилого помещения от 19.06.2019 №744 (постаовление Администрации города от19.06.2019 №1666)</t>
  </si>
  <si>
    <t>Договор социального найма жилого помещения №259от 20.04.2015 (постановление Администрации города от 20.04.2015 №1163);
Договор социального найма жилого помещения №194 от 25.12.2014 (постановление Администрации города от 25.12.2014 №4194
Договор социального найма жилого помещения №88 от 29.04.2014 (постановление Администрации города от 24.04.2014 №1210);
Договор социального найма жилого помещения от 29.07.2019 №749 (постановление Администрации города от 26.07.2019 №1958)</t>
  </si>
  <si>
    <t>Договор социального найма жилого помещения от 09.09.2019 №750 (постановление Администрации города от 04.09.2019 №2282)</t>
  </si>
  <si>
    <r>
      <t xml:space="preserve">Кв.4 Договор социального найма жилого помещения №20 от 10.09.2013 (постановление от 05.09.2013 №2797) </t>
    </r>
    <r>
      <rPr>
        <i/>
        <sz val="10"/>
        <rFont val="Times New Roman"/>
        <family val="1"/>
        <charset val="204"/>
      </rPr>
      <t>Кв.2  Договор социального найма жилого помещения от 04.09.2019 №751 (постановление Администрации города от 04.09.2019 №2282)</t>
    </r>
  </si>
  <si>
    <r>
      <t xml:space="preserve">10.09.2013             </t>
    </r>
    <r>
      <rPr>
        <i/>
        <sz val="10"/>
        <rFont val="Times New Roman"/>
        <family val="1"/>
        <charset val="204"/>
      </rPr>
      <t>04.09.2019</t>
    </r>
  </si>
  <si>
    <r>
      <t xml:space="preserve">бессрочно              </t>
    </r>
    <r>
      <rPr>
        <i/>
        <sz val="10"/>
        <rFont val="Times New Roman"/>
        <family val="1"/>
        <charset val="204"/>
      </rPr>
      <t>бессрочно</t>
    </r>
  </si>
  <si>
    <r>
      <t xml:space="preserve">Сафин Ринат Ильдарович                                   </t>
    </r>
    <r>
      <rPr>
        <i/>
        <sz val="10"/>
        <rFont val="Times New Roman"/>
        <family val="1"/>
        <charset val="204"/>
      </rPr>
      <t>Шлыкова Валентина Евгеньевна</t>
    </r>
  </si>
  <si>
    <t>Договор социального найма жилого помещения  от 17.10.2019 №752 (постановление Администрации города от 04.09.2019 №2282)</t>
  </si>
  <si>
    <t>Договор социального найма жилого помещения от 09.09.2019 №754 (постановление Администрации города от 04.09.2019 №2282)</t>
  </si>
  <si>
    <t>Договор социального найма жилого помещения от 09.09.2019 №756 (постановление Администрации города от 04.09.2019 №2282)</t>
  </si>
  <si>
    <t>Кв.2 Договор социального найма жилого помещения от 08.10.2019 №759 (постановление Администрации города от 08.10.2019 №2590)</t>
  </si>
  <si>
    <t>Договор социального найма жилого помещения от 08.10.2019 №761 (постановление Администрации города от 08.10.2019 №2590)</t>
  </si>
  <si>
    <t>Договор социального найма жилого помещения от 31.10.2019 №762 (постановление Администрации города от 16.10.2019 №2708)</t>
  </si>
  <si>
    <t>Договор социального найма жилого помещения от 12.11.2019 №763 (постановление Администрации города от 16.10.2019 №2708)</t>
  </si>
  <si>
    <t>Договор социального найма жилого помещения от 17.12.2019 №767 (постановление Администрации города от 07.11.2019 №2931)</t>
  </si>
  <si>
    <t>Договор социального найма жилого помещения от 30.11.2019 №768 (постановление Администрации города от 07.11.2019 №2931)</t>
  </si>
  <si>
    <t>Ордер 19866 от 17.06.1999; кв.2 Договор социального найма жилого помещения от 23.12.2019 №769 (постановление Администрации города от 23.12.2019 №3351)</t>
  </si>
  <si>
    <t>Договор социального найма жилого помещения от 23.12.2019 №771 (постановление Администрации города от 23.12.2019 №3351)</t>
  </si>
  <si>
    <t>Договор социального найма жилого помещения  от 20.03.2018 №651 (постановление Администрации города от 20.03.2018 №460)</t>
  </si>
  <si>
    <r>
      <t xml:space="preserve">27.01.1999; </t>
    </r>
    <r>
      <rPr>
        <i/>
        <sz val="10"/>
        <rFont val="Times New Roman"/>
        <family val="1"/>
        <charset val="204"/>
      </rPr>
      <t>22.03.2018</t>
    </r>
  </si>
  <si>
    <r>
      <t xml:space="preserve">Аленкина Тамара Александровна;                  </t>
    </r>
    <r>
      <rPr>
        <i/>
        <sz val="10"/>
        <rFont val="Times New Roman"/>
        <family val="1"/>
        <charset val="204"/>
      </rPr>
      <t>Алёнкина Юлия  Алексеевна</t>
    </r>
  </si>
  <si>
    <t>Кв.1 Договор социального найма жилого помещения от 24.12.2018 №720 (постановление Администрации города от 24.12.2018 №2821)</t>
  </si>
  <si>
    <t>Васильева Наталия Васильевна</t>
  </si>
  <si>
    <t>Договор социального найма жилого помещения от 24.12.2018 №719 (постановление Администрации города от 24.12.2018 №2821)</t>
  </si>
  <si>
    <r>
      <t xml:space="preserve">Кв.4 Договор социального найма жилого помещения №398 от 07.07.2016 (постановление №1386 от 07.07.2016); </t>
    </r>
    <r>
      <rPr>
        <i/>
        <sz val="10"/>
        <rFont val="Times New Roman"/>
        <family val="1"/>
        <charset val="204"/>
      </rPr>
      <t>Кв.3 Договор социального найма жилого помещения от 29.11.2018 №718 (постановление Администрации города от 29.11.2018 №2631)</t>
    </r>
  </si>
  <si>
    <r>
      <t xml:space="preserve">07.07.2016;  </t>
    </r>
    <r>
      <rPr>
        <i/>
        <sz val="10"/>
        <rFont val="Times New Roman"/>
        <family val="1"/>
        <charset val="204"/>
      </rPr>
      <t>29.11.2018</t>
    </r>
  </si>
  <si>
    <r>
      <t xml:space="preserve">бессрочно; </t>
    </r>
    <r>
      <rPr>
        <i/>
        <sz val="10"/>
        <rFont val="Times New Roman"/>
        <family val="1"/>
        <charset val="204"/>
      </rPr>
      <t xml:space="preserve">бессрочно   </t>
    </r>
    <r>
      <rPr>
        <sz val="10"/>
        <rFont val="Times New Roman"/>
        <family val="1"/>
        <charset val="204"/>
      </rPr>
      <t xml:space="preserve">  </t>
    </r>
  </si>
  <si>
    <r>
      <t xml:space="preserve">Тумановский Николай Михайлович; </t>
    </r>
    <r>
      <rPr>
        <i/>
        <sz val="10"/>
        <rFont val="Times New Roman"/>
        <family val="1"/>
        <charset val="204"/>
      </rPr>
      <t>Мишанкина Гульнара Нархановна</t>
    </r>
  </si>
  <si>
    <t>Ордер от 1967 №673</t>
  </si>
  <si>
    <t>Юдина.А.М.</t>
  </si>
  <si>
    <t>Аристова К.С.;                                            Абрамова М.Х.</t>
  </si>
  <si>
    <t>Ордер от 1985 №17901;                          Ордер от 2000 №20250</t>
  </si>
  <si>
    <t>Ордер от 1985 №16945</t>
  </si>
  <si>
    <t>Рыжаков Е.В.</t>
  </si>
  <si>
    <t>Ордер от 1995 №1218</t>
  </si>
  <si>
    <t>Митрофанов И.А.</t>
  </si>
  <si>
    <t>Ордер от 1994 №15713;                          Ордер от 1999 №19986;                                Ордер от 1999 №19987;                               Ордер от 1999 №19985</t>
  </si>
  <si>
    <t>Филатов Н.В.;                                                              Каменева А.И.;                                                 Шепелева Н.И.;                                 Филатова Н.В.</t>
  </si>
  <si>
    <t>Ордер от 1994 №15712;                          Ордер от 1999 №19988</t>
  </si>
  <si>
    <t>Каменева А.И.;                                            Захарова А.М.</t>
  </si>
  <si>
    <t>Ордер от 1999 №19990;                          Ордер от 1999 №19985</t>
  </si>
  <si>
    <t>Частухина А.И.;                                           Котова Т.И.</t>
  </si>
  <si>
    <t>Ордер от 1992 №12615</t>
  </si>
  <si>
    <t>Денисова Л.В.</t>
  </si>
  <si>
    <t>Ордер от 1992 №12609</t>
  </si>
  <si>
    <t>Киреева Т.А.</t>
  </si>
  <si>
    <t>Ордер от 2002 №20732</t>
  </si>
  <si>
    <t>Семахин Н.С.</t>
  </si>
  <si>
    <t>Ордер 13428 от 24.02.1999; Договор социального найма жилого помещения от 11.03.2022 №911 (постановление Администрации города от 11.03.2022 №567)</t>
  </si>
  <si>
    <t>Ордер 20309 от 15.01.1987; Договор социального найма жилого помещения от 18.03.2022 №912 (постановление Администрации города от 18.03.2022 №671)</t>
  </si>
  <si>
    <r>
      <t xml:space="preserve">Договор социального найма жилого помещения №272 от 28.05.2015 (постановление Администрации города от 28.05.2015 №1518);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18.03.2022 №913 (постановление Администрации города от 18.03.2022 №673)</t>
    </r>
  </si>
  <si>
    <r>
      <t xml:space="preserve">28.05.2015; </t>
    </r>
    <r>
      <rPr>
        <i/>
        <sz val="10"/>
        <rFont val="Times New Roman"/>
        <family val="1"/>
        <charset val="204"/>
      </rPr>
      <t>18.03.2022</t>
    </r>
  </si>
  <si>
    <r>
      <t xml:space="preserve">Страмоусова Лариса Маратовна;                    </t>
    </r>
    <r>
      <rPr>
        <i/>
        <sz val="10"/>
        <rFont val="Times New Roman"/>
        <family val="1"/>
        <charset val="204"/>
      </rPr>
      <t>Храмкова Алла Викторовна</t>
    </r>
  </si>
  <si>
    <r>
      <t xml:space="preserve">Толмачева Л.В.;                                                              </t>
    </r>
    <r>
      <rPr>
        <i/>
        <sz val="10"/>
        <rFont val="Times New Roman"/>
        <family val="1"/>
        <charset val="204"/>
      </rPr>
      <t>Матюхин Павел Владимирович</t>
    </r>
  </si>
  <si>
    <r>
      <t xml:space="preserve">Ордер от 1992 №13117;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18.03.2022 №916 (постановление Администрации города от 18.03.2022 №672)</t>
    </r>
  </si>
  <si>
    <r>
      <t xml:space="preserve">БАЗЯЕВА ТАМАРА НИКОЛАЕВНА;                 </t>
    </r>
    <r>
      <rPr>
        <i/>
        <sz val="10"/>
        <rFont val="Times New Roman"/>
        <family val="1"/>
        <charset val="204"/>
      </rPr>
      <t>Сулейманов Гудасар Михайлович</t>
    </r>
  </si>
  <si>
    <r>
      <t xml:space="preserve">Ордер 11798 от 16.03.1995;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29.03.2022 №917 (постановление Администрации города от 29.03.2022 №774)</t>
    </r>
  </si>
  <si>
    <r>
      <t xml:space="preserve">16.03.1995;  </t>
    </r>
    <r>
      <rPr>
        <i/>
        <sz val="10"/>
        <rFont val="Times New Roman"/>
        <family val="1"/>
        <charset val="204"/>
      </rPr>
      <t>29.03.2022</t>
    </r>
  </si>
  <si>
    <r>
      <t xml:space="preserve">Кауркина Елизавета Ивановна;                      </t>
    </r>
    <r>
      <rPr>
        <i/>
        <sz val="10"/>
        <rFont val="Times New Roman"/>
        <family val="1"/>
        <charset val="204"/>
      </rPr>
      <t>Логинов Александр Валерьевич</t>
    </r>
  </si>
  <si>
    <r>
      <t xml:space="preserve">Ордер от 02.11.1969 №648;                   </t>
    </r>
    <r>
      <rPr>
        <i/>
        <sz val="10"/>
        <rFont val="Times New Roman"/>
        <family val="1"/>
        <charset val="204"/>
      </rPr>
      <t xml:space="preserve"> Договор социального найма жилого помещения от 08.04.2022 №918 (постановление Администрации города от 08.04.2022 №912)</t>
    </r>
  </si>
  <si>
    <r>
      <t xml:space="preserve">02.11.1969; </t>
    </r>
    <r>
      <rPr>
        <i/>
        <sz val="10"/>
        <rFont val="Times New Roman"/>
        <family val="1"/>
        <charset val="204"/>
      </rPr>
      <t>08.04.2022</t>
    </r>
  </si>
  <si>
    <r>
      <t xml:space="preserve">Гаврилова Альмира Гакиловна;                                                            </t>
    </r>
    <r>
      <rPr>
        <i/>
        <sz val="10"/>
        <rFont val="Times New Roman"/>
        <family val="1"/>
        <charset val="204"/>
      </rPr>
      <t>Сысоев Вадим Александрович</t>
    </r>
  </si>
  <si>
    <r>
      <t xml:space="preserve">Постановление Администрации города от 15.12.2014 №3968;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20.04.2022 №920 (постановление Администрации города от 20.04.2022 №1066)</t>
    </r>
  </si>
  <si>
    <t>Договор социального найма жилого помещения от 31.05.2022 №926 (постановление Администрации города от 31.05.2022 №1438)</t>
  </si>
  <si>
    <t>Бугряшов Валерий Владимиович</t>
  </si>
  <si>
    <t>Ордер от 1975 №120</t>
  </si>
  <si>
    <t>Дьяченко А.И.</t>
  </si>
  <si>
    <t>Ордер от 1979 №5378</t>
  </si>
  <si>
    <t>Ордер от 1998 №18010; Договор найма от 21.05.1998</t>
  </si>
  <si>
    <t>Ордер от 2001 №20619</t>
  </si>
  <si>
    <t>Дядчук Е.Г.</t>
  </si>
  <si>
    <t>Ордер от 1995 №16255</t>
  </si>
  <si>
    <t>Рабаков В.А.</t>
  </si>
  <si>
    <t>Ордер от 1995 №16670</t>
  </si>
  <si>
    <t>Полознов Т.С.</t>
  </si>
  <si>
    <t>Ордер от 04.07.1990 №7874</t>
  </si>
  <si>
    <t>Ордер от 1994 №16108; Постановление Администрации от 27.01.2009 №67</t>
  </si>
  <si>
    <t>Ордер от 1977 №2214</t>
  </si>
  <si>
    <t>Ордер от 1977 №2873</t>
  </si>
  <si>
    <t>Ордер от 1991 №10333</t>
  </si>
  <si>
    <t>Совалев Н.Ф.</t>
  </si>
  <si>
    <t>Ордер от 1975 №984</t>
  </si>
  <si>
    <t>Балбашева П.Н.; Балбашев Павел Николаевич</t>
  </si>
  <si>
    <t>Ордер от 1977 №2841;                     Ордер от 1977 №2982</t>
  </si>
  <si>
    <t>Буслаева Л.Г.;                                             Глухов И.И.</t>
  </si>
  <si>
    <t>Панченко В.А.; Голованова Татьяна Васильевна</t>
  </si>
  <si>
    <t>Ордер от 1978 №2672</t>
  </si>
  <si>
    <t>Заграднов П.В.</t>
  </si>
  <si>
    <t>Чернов П.М.</t>
  </si>
  <si>
    <t>Ордер от 1997 №256</t>
  </si>
  <si>
    <t>Ордер от 1999 №2322</t>
  </si>
  <si>
    <t>Кулишов Н.А.</t>
  </si>
  <si>
    <t>Ордер от 1991 №11103</t>
  </si>
  <si>
    <t>Самигуллина З.А.</t>
  </si>
  <si>
    <t>Ордер от 1982 №10944; Постановление Администрации от 23.10.2008 №3478</t>
  </si>
  <si>
    <t>Ордер от 1972 №440</t>
  </si>
  <si>
    <t>Уваров В.С.</t>
  </si>
  <si>
    <t>Ордер от 1979 №6362; Договор социального найма жилого помещения от 16.02.2005 №3160</t>
  </si>
  <si>
    <t>Ордер от 1978 №4239;                           Ордер от 1983 №14382</t>
  </si>
  <si>
    <t>Ляхова В.Н.;                                               Скворцов Ю.Г.</t>
  </si>
  <si>
    <t>Ордер от 1978 №4763</t>
  </si>
  <si>
    <t>Паксеваткина Н.С.</t>
  </si>
  <si>
    <t>Ордер №1992 №11796</t>
  </si>
  <si>
    <t>Флегонтов И.П.</t>
  </si>
  <si>
    <t xml:space="preserve">кв.2 Ордер 2807 от 1977 </t>
  </si>
  <si>
    <t>Макаров А.Д.</t>
  </si>
  <si>
    <t>Ордер от 1970 №497</t>
  </si>
  <si>
    <t>Минибаева Р.З.</t>
  </si>
  <si>
    <t>Ордер от 1983 №14219</t>
  </si>
  <si>
    <t>Немаева М.А.</t>
  </si>
  <si>
    <t>Ордер от 1982 №11314</t>
  </si>
  <si>
    <t>Советников А.С.</t>
  </si>
  <si>
    <t>Ордер от 1984 №15638</t>
  </si>
  <si>
    <t>Лазарев Г.П.</t>
  </si>
  <si>
    <t>Ордер от 1979 №6648</t>
  </si>
  <si>
    <t>Соколов В.Д.</t>
  </si>
  <si>
    <t>Ордер от 1984</t>
  </si>
  <si>
    <t>Воронин А.Д.</t>
  </si>
  <si>
    <t>Ордер от 1978 №150</t>
  </si>
  <si>
    <t>Радаева Е.Н.</t>
  </si>
  <si>
    <t>Ордер от 1991 №779</t>
  </si>
  <si>
    <t>Губанов Н.А.</t>
  </si>
  <si>
    <t>Ордер от 1986 №18754</t>
  </si>
  <si>
    <t>Молочкова М.П.</t>
  </si>
  <si>
    <t>Ордер от 1976</t>
  </si>
  <si>
    <t>Сафронов А.М.</t>
  </si>
  <si>
    <t>Ордер от 1976 №247</t>
  </si>
  <si>
    <t>Будюк Н.К.</t>
  </si>
  <si>
    <t>Ордер от 1972 №466</t>
  </si>
  <si>
    <t>Логунов В.В.</t>
  </si>
  <si>
    <t>Ордер от 1999 №19824</t>
  </si>
  <si>
    <t>Бычкова К.Л.</t>
  </si>
  <si>
    <t>Кв.4 Ордер от 2004 №20970;                   Кв.3 Ордер от 1996 №16983;                Кв.2 Ордер от 1996 №1363;                Кв.1 Ордер от 1996 №16984</t>
  </si>
  <si>
    <t>Имамов Ш.И.;                                              Максимов С.Н.;                                  Имамов Ш.И.;                               Маштаков Г.Н.</t>
  </si>
  <si>
    <t>Ордер  от 1989 №331</t>
  </si>
  <si>
    <t>Зайнуллина Ж.А.</t>
  </si>
  <si>
    <t>Бронеславский Валерий Викторович</t>
  </si>
  <si>
    <t>Ордер от 1980 №8820</t>
  </si>
  <si>
    <t>Андреев А.А.</t>
  </si>
  <si>
    <t>Ордер от 1981 №9792</t>
  </si>
  <si>
    <t>Степанов Н.И.</t>
  </si>
  <si>
    <t>Ордер от 1981 №9660</t>
  </si>
  <si>
    <t>Куркин Н.И.</t>
  </si>
  <si>
    <t>Ордер от 1990 №369</t>
  </si>
  <si>
    <t>Имин В.П.</t>
  </si>
  <si>
    <t>Ордер от 1996 №17451</t>
  </si>
  <si>
    <t>Усейнов А.С.</t>
  </si>
  <si>
    <t>Ордер от 1993 №13945</t>
  </si>
  <si>
    <t>Пронский В.В.</t>
  </si>
  <si>
    <t>Ордер от 1993 №13985</t>
  </si>
  <si>
    <t>Чернова М.С.</t>
  </si>
  <si>
    <t>Ордер от 1993 №13984</t>
  </si>
  <si>
    <t>Кислицкий В.В.</t>
  </si>
  <si>
    <t>Ордер от 1979 №617</t>
  </si>
  <si>
    <t>Поляков М.А.</t>
  </si>
  <si>
    <t>Ордер от 1982 №11868</t>
  </si>
  <si>
    <t>Яковлев Н.П.</t>
  </si>
  <si>
    <t>Ордер от 1973 №748</t>
  </si>
  <si>
    <t>Савинов А.В.</t>
  </si>
  <si>
    <t>Ордер от 1986 №18902</t>
  </si>
  <si>
    <t>Ермолов Е.Л.</t>
  </si>
  <si>
    <t>Ордер от 1992 №867</t>
  </si>
  <si>
    <t>Фролов Г.Г.</t>
  </si>
  <si>
    <t>Ордер от 1992 №13122</t>
  </si>
  <si>
    <t>Киселева А.Г.</t>
  </si>
  <si>
    <t>Ордер от 1970 №54</t>
  </si>
  <si>
    <t>Растегин П.В.</t>
  </si>
  <si>
    <t>Ордер от 1979 №5355</t>
  </si>
  <si>
    <t>Бердичевская Н.Ф.</t>
  </si>
  <si>
    <t>Ордер от 1984 №16238</t>
  </si>
  <si>
    <t>Матвеев В.П.</t>
  </si>
  <si>
    <t>Ордер от 1997 №18130</t>
  </si>
  <si>
    <t>Суханов В.В.</t>
  </si>
  <si>
    <t>Ордер от 2001 №20691</t>
  </si>
  <si>
    <t>Игошин В.А.</t>
  </si>
  <si>
    <t>Ордер от 1996 №17901</t>
  </si>
  <si>
    <t>Мореянова Л.А.</t>
  </si>
  <si>
    <t>Ордер от 1996 №17738</t>
  </si>
  <si>
    <t>Найчева Е.В.</t>
  </si>
  <si>
    <t>Ордер от 1996 №16989</t>
  </si>
  <si>
    <t>Горшенкова А.С.</t>
  </si>
  <si>
    <t>Ордер от 1998 №19109</t>
  </si>
  <si>
    <t>Шамшетдинов Р.А.</t>
  </si>
  <si>
    <t>Ордер от 1996 №17727</t>
  </si>
  <si>
    <t>Руль С.Р.</t>
  </si>
  <si>
    <t>Ордер от 2000 №20339</t>
  </si>
  <si>
    <t>Афанасьева Н.Е.</t>
  </si>
  <si>
    <t>Ордер от 2004 №20927</t>
  </si>
  <si>
    <t>Романова Н.Б.</t>
  </si>
  <si>
    <t>Ордер от 1981 №9176</t>
  </si>
  <si>
    <t>Шарафутдинова М.Г.</t>
  </si>
  <si>
    <t>Мышляев В.В.</t>
  </si>
  <si>
    <t>Ордер от 2002 №20767</t>
  </si>
  <si>
    <t>Ордер от 2002 №20775</t>
  </si>
  <si>
    <t>Мартынов С.Н.</t>
  </si>
  <si>
    <t>Ордер от 1996 №17180</t>
  </si>
  <si>
    <t>Голубев С.А.</t>
  </si>
  <si>
    <t>Ордер от 1989 №5511</t>
  </si>
  <si>
    <t>Мишанин А.В.</t>
  </si>
  <si>
    <t>Ордер от 1997 №18360</t>
  </si>
  <si>
    <t>Шумилина А.Н.</t>
  </si>
  <si>
    <t>Кв.2 Ордер от 1990 №9714</t>
  </si>
  <si>
    <t>Занкович Н.И.</t>
  </si>
  <si>
    <t>Ордер от 1994 №15881</t>
  </si>
  <si>
    <t>Ордер от 1998 №18595</t>
  </si>
  <si>
    <t>Борисова О.В.</t>
  </si>
  <si>
    <t>Ордер от 1986 №20136</t>
  </si>
  <si>
    <t>Уколова И.А.</t>
  </si>
  <si>
    <t>Ордер от 1991</t>
  </si>
  <si>
    <t>Лопатина Т.Н.</t>
  </si>
  <si>
    <t>Ордер №10274 от 1991</t>
  </si>
  <si>
    <t>Ордер от 1982 №12440</t>
  </si>
  <si>
    <t>Ульдякова К.А.</t>
  </si>
  <si>
    <t>Ордер от 20.12.2001 №20708</t>
  </si>
  <si>
    <t>Ордер от 1973 №499</t>
  </si>
  <si>
    <t>Мельникова В.И.</t>
  </si>
  <si>
    <t>Ордер от 1984 №1017</t>
  </si>
  <si>
    <t>Ухванов В.П.</t>
  </si>
  <si>
    <t>Ордер от 1985 №18074</t>
  </si>
  <si>
    <t>Фадеева В.Р.</t>
  </si>
  <si>
    <t>Ордер от 1973 №866;                             Кв.2 Ордер от 2004 №21233</t>
  </si>
  <si>
    <t>Чучалина Т.А.;                                            Писарева Л.И.</t>
  </si>
  <si>
    <t>Ордер №4626 от 1978</t>
  </si>
  <si>
    <t>Ордер от 1967 №190;                             Кв.2 Ордер от 1984 №15274</t>
  </si>
  <si>
    <t>Тахтарова Р.Н.;                                           Максимова Л.И.</t>
  </si>
  <si>
    <t>Кв.2 Ордер от 1976 №302</t>
  </si>
  <si>
    <t>Караптан В.М.</t>
  </si>
  <si>
    <t>Ордер от 1988 №3716</t>
  </si>
  <si>
    <t>Воронин Г.В.</t>
  </si>
  <si>
    <t>Ордер №2436 от 1977</t>
  </si>
  <si>
    <t>Ордер от 2004 №21015</t>
  </si>
  <si>
    <t>Дорофеев А.Н.</t>
  </si>
  <si>
    <t>Ордер от 1986 №20154</t>
  </si>
  <si>
    <t>Соловьев Б.С.</t>
  </si>
  <si>
    <t>Ордер от 1981 №10925</t>
  </si>
  <si>
    <t>Жижиков  В.А.</t>
  </si>
  <si>
    <t>Ордер от 2003 №20925</t>
  </si>
  <si>
    <t>Жуйкова Т.Н.</t>
  </si>
  <si>
    <t>Ордер от 1995 №16367</t>
  </si>
  <si>
    <t>Матвеева Н.И.</t>
  </si>
  <si>
    <t>Ордер от 1985 №16962</t>
  </si>
  <si>
    <t>Тарасов А.Е.</t>
  </si>
  <si>
    <t>Ордер от 1970 №504</t>
  </si>
  <si>
    <t>Киселева П.П.</t>
  </si>
  <si>
    <t>Ордер от 1973 №1090</t>
  </si>
  <si>
    <t>Бурганов С.И.</t>
  </si>
  <si>
    <t>Ордер от 1987 №421</t>
  </si>
  <si>
    <t>Медведева Н.И.</t>
  </si>
  <si>
    <t>Опрдер от 1969 №302</t>
  </si>
  <si>
    <t>Каримова Р.Х.</t>
  </si>
  <si>
    <t>Ордер от 1990 №7251</t>
  </si>
  <si>
    <t>Вислова Т.А.</t>
  </si>
  <si>
    <t>Ордер от 1986 №19699;                          Кв.1 Ордер  от 1991 №9982;                Кв.3 Ордер от 1995 №17036</t>
  </si>
  <si>
    <t>Кузнецова Е.С.;                                           Замалетдинова А.Ш.;                                  Якушев Л.Н.</t>
  </si>
  <si>
    <t>Ордер от 1986 №18889</t>
  </si>
  <si>
    <t>Андриянова А.М.</t>
  </si>
  <si>
    <t>Агапова Антонина Алексеевна; Тимаков Алексей Александрович</t>
  </si>
  <si>
    <t>Ордер от 12.02.1981 №9150</t>
  </si>
  <si>
    <t>Ордер от 1975 №1318</t>
  </si>
  <si>
    <t>Буркина А.А.</t>
  </si>
  <si>
    <t>Ордер от 1993 №13253</t>
  </si>
  <si>
    <t>Соколова И.Н.</t>
  </si>
  <si>
    <t>Ордер от 1977</t>
  </si>
  <si>
    <t xml:space="preserve">Ордер 706 от 24.04.1973
</t>
  </si>
  <si>
    <t>Сурков Константин Александрович</t>
  </si>
  <si>
    <t>Демкина Арина Александровна</t>
  </si>
  <si>
    <t>454/1000 долей жилого дома общей площадью 50,2 кв.м.</t>
  </si>
  <si>
    <t>73:40:50:000 017 050</t>
  </si>
  <si>
    <t>73:40:50:000 017 051</t>
  </si>
  <si>
    <t>73:40:50:000 017 054</t>
  </si>
  <si>
    <t>73:40:50:000 017 056</t>
  </si>
  <si>
    <t>73:40:50:000 017 057</t>
  </si>
  <si>
    <t>73:40:50:000 017 061</t>
  </si>
  <si>
    <t>73:40:50:000 017 063</t>
  </si>
  <si>
    <t>73:40:50:000 017 064</t>
  </si>
  <si>
    <t>73:40:50:000 017 065</t>
  </si>
  <si>
    <t>приватизация ????</t>
  </si>
  <si>
    <t>Архипова (Богомолова, Воробьева) Мария Геннадьевна</t>
  </si>
  <si>
    <t>Договор служебного найма жилого помещения от 27.07.2018 № 1 (постановление Администрации города от 27.07.2018 №1657). Дополнительное соглание от 02.07.2019</t>
  </si>
  <si>
    <t>до момента окончания трудовых отношений</t>
  </si>
  <si>
    <t>до момента окончания трудовых отношений (школа 17)</t>
  </si>
  <si>
    <t>Договор найма служебного жилого помещения №308 от 07.10.2015 (постановление Администрации города от 07.10.2015 №3354)</t>
  </si>
  <si>
    <t>служебное (пост. от 26.12.2017 №2483) Средняя школа № 9</t>
  </si>
  <si>
    <t>Договор служебного найма жилого помещения от 06.03.2020 №3 (постановление Администрации города от 06.03.2020 №400)</t>
  </si>
  <si>
    <t>Тиукова Татьяна Анатольевна</t>
  </si>
  <si>
    <t>ФМБА</t>
  </si>
  <si>
    <t>Договор найма служебного помещения № 8 от 28.01.2022 (постановление Администрации города от 28.01.2022 № 212).</t>
  </si>
  <si>
    <t>Наливайко Олег Владимирович</t>
  </si>
  <si>
    <t>Договор найма служебного помещения № 6 от 20.01.2022 (постановление Администрации города от 20.01.2022 № 116).</t>
  </si>
  <si>
    <t>Зартдинова Светлана Валериевна</t>
  </si>
  <si>
    <t>Театр</t>
  </si>
  <si>
    <t>Договор найма маневренного фонда №9 от 04.07.2020 (постановление Администрации города от 10.04.2020 №666)</t>
  </si>
  <si>
    <t>Мухаметов Ринат Дмитриевич</t>
  </si>
  <si>
    <r>
      <t xml:space="preserve">26,51;                 </t>
    </r>
    <r>
      <rPr>
        <i/>
        <sz val="10"/>
        <rFont val="Times New Roman"/>
        <family val="1"/>
        <charset val="204"/>
      </rPr>
      <t>18,69</t>
    </r>
    <r>
      <rPr>
        <sz val="10"/>
        <rFont val="Times New Roman"/>
        <family val="1"/>
        <charset val="204"/>
      </rPr>
      <t xml:space="preserve">
</t>
    </r>
  </si>
  <si>
    <t>17,9 (маневренный фонд)</t>
  </si>
  <si>
    <t>Договор найма маневренного фонда от 26.04.2016 №369</t>
  </si>
  <si>
    <t>Выренков Юрий Сергеевич</t>
  </si>
  <si>
    <t>12,5 и 17,6</t>
  </si>
  <si>
    <t>Нурова Светлана Анатольевна</t>
  </si>
  <si>
    <t>Кв.1 Ордер 16541 от 30.01.1996, ордер 16543 от 14.11.1995, рег.удостоверение 025943 , договор социального найма от 13.12.2021 № 883 (постановление Администрации города от 13.12.2021 №3193). Кв.3 Договор социального найма от 16.02.2005  № 3153</t>
  </si>
  <si>
    <t xml:space="preserve">кв. 1 СИРАЗЕТДИНОВ ШАВКЕТ САЙФЕТДИНОВИЧ                                                                                                                                                                                                 кв.3 Герасимова С.А.                                                                            
</t>
  </si>
  <si>
    <t>Договор социального найма жилого помещения №04/25-2009/73 от 29.12.2009</t>
  </si>
  <si>
    <t>Договор социального найма жилого помещения №932 от 21.07.2022 (постановление Администрации города от 14.07.2022 №1875)</t>
  </si>
  <si>
    <t>Шафиков Ринат Ильдарович</t>
  </si>
  <si>
    <t xml:space="preserve">Емелюкова Екатерина Александровна
</t>
  </si>
  <si>
    <t>Договор маневренного фонда № 17 от 12.10.2022 (постановление Администрации города от 07.10.2022 №2687)</t>
  </si>
  <si>
    <t xml:space="preserve"> 03.04.2019</t>
  </si>
  <si>
    <t xml:space="preserve"> Алексеева Лидия Александровна</t>
  </si>
  <si>
    <t>Договор социального найма жилого помещения от 03.04.2019 №733 (постановление Администрации города от 03.04.2019 №850)</t>
  </si>
  <si>
    <t>Договор социального найма жилого помещения №263 от 30.04.2015 (постановление Администрации города от 30.04.2015 №1304); доп.соглашение от 02.03.2022; доп.соглашение от 23.09.2022.</t>
  </si>
  <si>
    <t>Договор социального найма от 31.05.2022 №925 (постановление Администрации города от 31.05.2022 № 1437)</t>
  </si>
  <si>
    <t>Попихина Ирина Валерьевна</t>
  </si>
  <si>
    <r>
      <t xml:space="preserve">Ордер 6546 от 03.11.1979;      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31.05.2022 № 927 (постановление Администрации города от 31.05.2022 № 1435)</t>
    </r>
  </si>
  <si>
    <r>
      <t xml:space="preserve">03.11.1979; </t>
    </r>
    <r>
      <rPr>
        <i/>
        <sz val="10"/>
        <rFont val="Times New Roman"/>
        <family val="1"/>
        <charset val="204"/>
      </rPr>
      <t>31.05.2022</t>
    </r>
  </si>
  <si>
    <r>
      <t>бессрочно;</t>
    </r>
    <r>
      <rPr>
        <i/>
        <sz val="10"/>
        <rFont val="Times New Roman"/>
        <family val="1"/>
        <charset val="204"/>
      </rPr>
      <t xml:space="preserve"> бессрочно</t>
    </r>
  </si>
  <si>
    <r>
      <t xml:space="preserve">ИЛЬИНА МАРИЯ АЛЕКСАНДРОВНА; </t>
    </r>
    <r>
      <rPr>
        <i/>
        <sz val="10"/>
        <rFont val="Times New Roman"/>
        <family val="1"/>
        <charset val="204"/>
      </rPr>
      <t>Акулина Елена Александровна</t>
    </r>
  </si>
  <si>
    <t xml:space="preserve">Договор коммерческого найма жилого помещения №319 от 05.11.2015 (постановление Администрации города от 05.11.2015 №3642); Договор найма жилого помещения маневренного фонда №12 от 28.10.2020  (постановление Администрации города от 28.10.2020 № 2291); договор социального найма жилого помещения от 18.07.2022 №931 (постановление Администрации города от 08.07.2022 №1856)
</t>
  </si>
  <si>
    <t>05.11.2015;
28.10.2020; 18.07.2022</t>
  </si>
  <si>
    <t>04.11.2020;
27.10.2022; бессрочно</t>
  </si>
  <si>
    <t>Договор найма жилого помещения маневренного фонда №16 от 27.04.2022 (постановление Администрации города от 22.04.2022 № 1101)</t>
  </si>
  <si>
    <t>(Ордер от 31.03.2003 №20827)                Договор социального найма жилого помещения №935 от 25.08.2022 (постановление Администрации города от 25.08.2022 №2260)</t>
  </si>
  <si>
    <t>(Хайрутдинов Ринат Хасимович)                    Хайрутдинов Линар Ринатович</t>
  </si>
  <si>
    <t>(Постановление Администрации от 29.02.2008 №571),                            Договор социального найма жилого помещения №936 от 25.08.2022 (постановление Администрации города от 25.08.2022 №2259)</t>
  </si>
  <si>
    <t>(Сладкова Ирина Евгеньевна),                       Сладкова Юлия Олеговна</t>
  </si>
  <si>
    <t>Ордер 2888 от 12.05.1985, Договор социального найма жилого помещения от 01.09.2022 №937 (постановление Администрации города от 01.09.2022 №2326)</t>
  </si>
  <si>
    <t>12.05.1985, 01.09.2022</t>
  </si>
  <si>
    <t>(Ордер 16030 от 21.02.1995),                   Договор социального найма жилого помещения №941 от 06.09.2022 (постановление Администрации города от 06.09.2022 №2345)</t>
  </si>
  <si>
    <t>21.02.1995; 06.09.2022</t>
  </si>
  <si>
    <t>(ЗАЙНАПОВ ФАНУС ВАЗЕТДИНОВИЧ), Зайнапова Гельсиня Шайхутдиновна</t>
  </si>
  <si>
    <t>(Ордер 1141 от 19.07.1973);                    Договор социального найма жилого помещения №942 от 06.09.2022 (постановление Администрации города от 06.09.2022 №2345)</t>
  </si>
  <si>
    <t>19.07.1973; 06.09.2022</t>
  </si>
  <si>
    <t>(ЗИНОВЬЕВА ГАЛИНА АЛЕКСАНДРОВНА),                             Паршин Никита Владимирович</t>
  </si>
  <si>
    <r>
      <t>Договор социального найма жилого помещения №205 от 22.01.2015 (постановление Администрации города от 22.01.2015 №115);</t>
    </r>
    <r>
      <rPr>
        <i/>
        <sz val="10"/>
        <rFont val="Times New Roman"/>
        <family val="1"/>
        <charset val="204"/>
      </rPr>
      <t xml:space="preserve">                              Договор маневренного фонда № 14 от 15.04.2021 (постановление Администрации города от 07.04.2021 № 772);                                            </t>
    </r>
    <r>
      <rPr>
        <sz val="10"/>
        <rFont val="Times New Roman"/>
        <family val="1"/>
        <charset val="204"/>
      </rPr>
      <t>Договор социального найма жилого помещения №924 от 24.05.2022 (постановление Администрации города от 24.05.2022 №1356</t>
    </r>
    <r>
      <rPr>
        <i/>
        <sz val="10"/>
        <rFont val="Times New Roman"/>
        <family val="1"/>
        <charset val="204"/>
      </rPr>
      <t>);                             Договор социального найма жилого помещения №943 от 06.09.2022 (постановление Администрации города от 06.09.2022 №2367)</t>
    </r>
    <r>
      <rPr>
        <sz val="10"/>
        <rFont val="Times New Roman"/>
        <family val="1"/>
        <charset val="204"/>
      </rPr>
      <t xml:space="preserve">
</t>
    </r>
  </si>
  <si>
    <r>
      <t xml:space="preserve">22.01.2015 </t>
    </r>
    <r>
      <rPr>
        <i/>
        <sz val="10"/>
        <rFont val="Times New Roman"/>
        <family val="1"/>
        <charset val="204"/>
      </rPr>
      <t xml:space="preserve">15.04.2021 </t>
    </r>
    <r>
      <rPr>
        <sz val="10"/>
        <rFont val="Times New Roman"/>
        <family val="1"/>
        <charset val="204"/>
      </rPr>
      <t>24.05.2022 06.09.2022</t>
    </r>
  </si>
  <si>
    <r>
      <t xml:space="preserve">бессрочно; </t>
    </r>
    <r>
      <rPr>
        <i/>
        <sz val="10"/>
        <rFont val="Times New Roman"/>
        <family val="1"/>
        <charset val="204"/>
      </rPr>
      <t xml:space="preserve">14.04.2022; </t>
    </r>
    <r>
      <rPr>
        <sz val="10"/>
        <rFont val="Times New Roman"/>
        <family val="1"/>
        <charset val="204"/>
      </rPr>
      <t>бессрочно; бессрочно</t>
    </r>
  </si>
  <si>
    <r>
      <t>Спирин Олег Николаевич</t>
    </r>
    <r>
      <rPr>
        <i/>
        <sz val="10"/>
        <rFont val="Times New Roman"/>
        <family val="1"/>
        <charset val="204"/>
      </rPr>
      <t xml:space="preserve">                              Кузнецов Захар Федорович                   </t>
    </r>
    <r>
      <rPr>
        <sz val="10"/>
        <rFont val="Times New Roman"/>
        <family val="1"/>
        <charset val="204"/>
      </rPr>
      <t xml:space="preserve">Пушкарев Виктор Васильевич                  </t>
    </r>
    <r>
      <rPr>
        <i/>
        <sz val="10"/>
        <rFont val="Times New Roman"/>
        <family val="1"/>
        <charset val="204"/>
      </rPr>
      <t>Шугурова Дарья Александровна</t>
    </r>
  </si>
  <si>
    <t>Договор социального найма № 947 от 11.10.2022 (постановление Администрации города от 21.09.2022 № 2544)</t>
  </si>
  <si>
    <t>Петрова Елена Яшаровна</t>
  </si>
  <si>
    <t>Постановление Администрации города от 15.12.2021 № 3254, Собственность 73:23:010610:810-73/033/2022-2 от 17.01.2022</t>
  </si>
  <si>
    <t>73:23:011201:154</t>
  </si>
  <si>
    <t>Постановление Администрации города от 02.06.2022 №1483, Собственность 73:23:011201:154-73/033/2022-6 от 21.06.2022</t>
  </si>
  <si>
    <t>924/4000 долей от общей площади 97,4 кв.м.</t>
  </si>
  <si>
    <t>Постановление Администрации города от 24.05.2022 №1372, Собственность 73:23:010609:240-73/033/2022-5 от 20.06.2022</t>
  </si>
  <si>
    <t>Сорокина Татьяна Владимировна</t>
  </si>
  <si>
    <t xml:space="preserve">Кв.1 Договор социального найма жилого помещения №327 от 03.12.2015 (постановление от 03.12.2015 №3954); Кв.2 Договор социального найма жилого помещения от 11.09.2020 №802 (постановление Администации города от 11.09.2020 №1853), Доп.согл. от 17.05.2022 </t>
  </si>
  <si>
    <t>Храмков Сергей Викторович;                       Резцов Николай Николаевич (Резцова Светлана Юрьевна)</t>
  </si>
  <si>
    <t>Постановление Администрации города от 07.04.2010 №1054, от 17.10.2011 №3988, от 17.09.2012 № 3275, от 09.11.2012 №3936, от 10.01.2013 № 10, от 11.07.2013 № 2168, от 06.06.2014 № 1715, от 15.12.2014 № 3968, от 31.03.2015 №973, Собственность 73-73-02/130/2012-490 от 08.11.2012</t>
  </si>
  <si>
    <t>Договор социального найма</t>
  </si>
  <si>
    <t>Постановление Главы города от 27.01.2006 № 115, Постановление Администрации города от 13.05.2015 № 1352, Долевая собственность 165/1000 №73-73-02/121/2007-343, Постановление Администрации города от 21.02.2022 № 400.</t>
  </si>
  <si>
    <t>165/1000 долей жилого помещения общей площадью 467,6 кв.м</t>
  </si>
  <si>
    <t>340/1000 доли жилого помещения общей площадью 466,62 кв.м</t>
  </si>
  <si>
    <t>Постановление Главы города от 27.01.2006 № 115, Постановление Администрации города от 13.05.2015 № 1352, Долевая собственность 340/1000 №73-73/002-73/002/083/2015-309/2, Постановление Администрации города от 21.02.2022 № 400.</t>
  </si>
  <si>
    <t>Постановление Главы города от 27.01.2006 № 115, Долевая собственность 353/1000 №73-73/002-02/282/2014-440/2 15.01.2015, Постановление Администрации города от 21.02.2022 № 400.</t>
  </si>
  <si>
    <t>не живет</t>
  </si>
  <si>
    <t>397/1000 доли от общей площади 74 кв.м.</t>
  </si>
  <si>
    <t>Постановление Администрации города от 02.06.2022 № 1482, Собственность 73:23:010610:703-73/033/2022-11 от 14.11.2022</t>
  </si>
  <si>
    <t>73:23:010610:814</t>
  </si>
  <si>
    <t>Постановление Администрации города от 13.01.2022 № 026, Собственность 73:23:010610:814-73/033/2022-6 от 01.12.2022</t>
  </si>
  <si>
    <t>Филиппова Нина Павловна</t>
  </si>
  <si>
    <t>Договор социального найма жилого помещения № 374 от 26.04.2016 (постановление Администрации города от 26.04.2016 № 890), доп.соглашение от 25.07.2022 (постановление Администрации города от 25.07.2022 № 1973)</t>
  </si>
  <si>
    <t>73:23:010610:813</t>
  </si>
  <si>
    <t>6325/10000 доли жилого помещения общей площадью 59,8 кв.м.</t>
  </si>
  <si>
    <t>Постановление Администрации города от 24.01.2022 № 147, Собственность 73:23:010610:813-73/033/2022-8 от 20.12.2022</t>
  </si>
  <si>
    <t>335/1000 доли жилого помещения общей площадью 59,8 кв.м.</t>
  </si>
  <si>
    <t>Постановление Администрации города от 24.01.2022 № 156, Собственность 73:23:010610:813-73/033/2022-5 от 20.12.2022</t>
  </si>
  <si>
    <t>73:23:010610:1137</t>
  </si>
  <si>
    <t>Постановление Администрации города от 24.02.2022 №419, Собственность 73:23:010610:1137-73/033/2022-3 от 15.12.2022</t>
  </si>
  <si>
    <t>73:23:010610:330</t>
  </si>
  <si>
    <t>Постановление Администрации города от 08.12.2022 №3419, Собственность 73:23:010601:330-73/033/2022-3 от 28.12.2021</t>
  </si>
  <si>
    <t>383/1000 доли от общей площади 59,9 кв.м</t>
  </si>
  <si>
    <t>Постановление Администрации города от 08.12.2022 №3420, Собственность 73:23:010609:245-73/033/2022-2 от 28.12.2022</t>
  </si>
  <si>
    <t>73:23:011433:29</t>
  </si>
  <si>
    <t>2/3 доли от общей площади 32,8 кв.м.</t>
  </si>
  <si>
    <t>Постановление Администрации города от 08.12.2022 №3423, Собственность 73:23:011433:29-73/033/2022-6  от 29.12.2022</t>
  </si>
  <si>
    <t>73:23:014007:56</t>
  </si>
  <si>
    <t>Постановление Администрации города от 09.09.2022 №2401, Собственность 73:23:014007:56-73/033/2022-2 от 18.11.2022</t>
  </si>
  <si>
    <t>73:23:010610:282</t>
  </si>
  <si>
    <t>Постановление Администрации города от 21.09.2022 №2550, Собственность 73:23:010609:282-73/033/2022-4 от 28.12.2022</t>
  </si>
  <si>
    <t>73:23:013113:792</t>
  </si>
  <si>
    <t>Постановление Администрации города от 15.09.2022 №2470, Собственность 73:23:013113:792-73/033/2022-10 от 02.12.2022</t>
  </si>
  <si>
    <t>73:23:011430:46</t>
  </si>
  <si>
    <t>Постановление Администрации города от 09.09.2022 № 2402. Собственность № 73:23:011430:46-73/033/2022-10 от 01.12.2022</t>
  </si>
  <si>
    <t>73:23:011430:45</t>
  </si>
  <si>
    <t>Постановление Администрации города от 15.09.2022 № 2469. Собственность № 73:23:011430:45-73/033/2022-3 от 19.12.2022</t>
  </si>
  <si>
    <t>73:23:011433:36</t>
  </si>
  <si>
    <t>Постановление Администрации города от 21.09.2022 №2551, Собственность 73:23:011433:36-73/033/2022-3  от 05.12.2022</t>
  </si>
  <si>
    <t>73:40:50:000 017 058</t>
  </si>
  <si>
    <t>73:40:50:000 017 068</t>
  </si>
  <si>
    <t>73:40:50:000 017 071</t>
  </si>
  <si>
    <t>73:40:50:000 017 073</t>
  </si>
  <si>
    <t>Пимкина Наталья Ивановна</t>
  </si>
  <si>
    <t>Ситкина Александра Петровна</t>
  </si>
  <si>
    <t>Председатель Комитета</t>
  </si>
  <si>
    <t>Р.Ю.Назарова</t>
  </si>
  <si>
    <t>Ордер от 1996 №17355;                          Постановление Администрации от 08.11.2007 №3183</t>
  </si>
  <si>
    <t>Емельянов В.Л.;                                          Емельянова Надежда Александровна</t>
  </si>
  <si>
    <t>Ордер от 1993 №14751;                          Постановление Администрации от 03.12.2008 №4066</t>
  </si>
  <si>
    <t>Ордер от 1993 №13714;                          Постановление Администрации от 08.11.2007 №3183</t>
  </si>
  <si>
    <t>Рудометкина Т.М.;                                       Рудометкина Нина Борисовна</t>
  </si>
  <si>
    <t>Ордер от 1994 №1147; Постановление Администрации от 24.07.2015 №2547</t>
  </si>
  <si>
    <r>
      <t xml:space="preserve">Ордер от 1984 №1085;                           </t>
    </r>
    <r>
      <rPr>
        <i/>
        <sz val="10"/>
        <rFont val="Times New Roman"/>
        <family val="1"/>
        <charset val="204"/>
      </rPr>
      <t xml:space="preserve"> Ордер от 1997 №18056</t>
    </r>
  </si>
  <si>
    <r>
      <t xml:space="preserve">Маврин В.В.;                                                                </t>
    </r>
    <r>
      <rPr>
        <i/>
        <sz val="10"/>
        <rFont val="Times New Roman"/>
        <family val="1"/>
        <charset val="204"/>
      </rPr>
      <t>Григорьева Е.Л.</t>
    </r>
  </si>
  <si>
    <r>
      <t xml:space="preserve">Ордер от 1983 №883;                                       </t>
    </r>
    <r>
      <rPr>
        <i/>
        <sz val="10"/>
        <rFont val="Times New Roman"/>
        <family val="1"/>
        <charset val="204"/>
      </rPr>
      <t>Ордер от 1988 №213</t>
    </r>
  </si>
  <si>
    <r>
      <t xml:space="preserve">Антонов Ю.А.;                                  </t>
    </r>
    <r>
      <rPr>
        <i/>
        <sz val="10"/>
        <rFont val="Times New Roman"/>
        <family val="1"/>
        <charset val="204"/>
      </rPr>
      <t>Мулинов А.В.</t>
    </r>
  </si>
  <si>
    <r>
      <t xml:space="preserve">Ордер от 1982 №1136;                            </t>
    </r>
    <r>
      <rPr>
        <i/>
        <sz val="10"/>
        <rFont val="Times New Roman"/>
        <family val="1"/>
        <charset val="204"/>
      </rPr>
      <t>Постановление Администрации от 29.02.2008 №571</t>
    </r>
  </si>
  <si>
    <t>Яковлев В.И.;                                             Яковлева Клавдия Николаевна</t>
  </si>
  <si>
    <r>
      <t xml:space="preserve">Ордер от 1984 №15650;                          </t>
    </r>
    <r>
      <rPr>
        <i/>
        <sz val="10"/>
        <rFont val="Times New Roman"/>
        <family val="1"/>
        <charset val="204"/>
      </rPr>
      <t>Ордер от 1977 №2072</t>
    </r>
  </si>
  <si>
    <r>
      <t xml:space="preserve">Бурлин И.Д.;                                      </t>
    </r>
    <r>
      <rPr>
        <i/>
        <sz val="10"/>
        <rFont val="Times New Roman"/>
        <family val="1"/>
        <charset val="204"/>
      </rPr>
      <t>Герасимов В.А.</t>
    </r>
  </si>
  <si>
    <r>
      <t xml:space="preserve">Ордер от 1987 №90;                              </t>
    </r>
    <r>
      <rPr>
        <i/>
        <sz val="10"/>
        <rFont val="Times New Roman"/>
        <family val="1"/>
        <charset val="204"/>
      </rPr>
      <t xml:space="preserve"> Ордер от 1976 №892; </t>
    </r>
    <r>
      <rPr>
        <sz val="10"/>
        <rFont val="Times New Roman"/>
        <family val="1"/>
        <charset val="204"/>
      </rPr>
      <t xml:space="preserve">                    Ордер от 1994 №14986</t>
    </r>
  </si>
  <si>
    <r>
      <t xml:space="preserve">бессрочно; </t>
    </r>
    <r>
      <rPr>
        <i/>
        <sz val="10"/>
        <rFont val="Times New Roman"/>
        <family val="1"/>
        <charset val="204"/>
      </rPr>
      <t xml:space="preserve">бессрочно; </t>
    </r>
    <r>
      <rPr>
        <sz val="10"/>
        <rFont val="Times New Roman"/>
        <family val="1"/>
        <charset val="204"/>
      </rPr>
      <t>бессрочно</t>
    </r>
  </si>
  <si>
    <r>
      <t xml:space="preserve">Будылин С.А.;                                            </t>
    </r>
    <r>
      <rPr>
        <i/>
        <sz val="10"/>
        <rFont val="Times New Roman"/>
        <family val="1"/>
        <charset val="204"/>
      </rPr>
      <t xml:space="preserve"> Гильманов Ш.Г.;</t>
    </r>
    <r>
      <rPr>
        <sz val="10"/>
        <rFont val="Times New Roman"/>
        <family val="1"/>
        <charset val="204"/>
      </rPr>
      <t xml:space="preserve">                                  Кудряшова Н.В.</t>
    </r>
  </si>
  <si>
    <r>
      <t xml:space="preserve">Ордер от 1990 №8128;                          </t>
    </r>
    <r>
      <rPr>
        <i/>
        <sz val="10"/>
        <rFont val="Times New Roman"/>
        <family val="1"/>
        <charset val="204"/>
      </rPr>
      <t xml:space="preserve">  Ордер от 1991 №9416</t>
    </r>
  </si>
  <si>
    <r>
      <t xml:space="preserve">Петухов Г.Ф.;                                             </t>
    </r>
    <r>
      <rPr>
        <i/>
        <sz val="10"/>
        <rFont val="Times New Roman"/>
        <family val="1"/>
        <charset val="204"/>
      </rPr>
      <t xml:space="preserve"> Горохова Г.В.</t>
    </r>
  </si>
  <si>
    <r>
      <t xml:space="preserve">Ордер от 1977 №2245;                            </t>
    </r>
    <r>
      <rPr>
        <i/>
        <sz val="10"/>
        <rFont val="Times New Roman"/>
        <family val="1"/>
        <charset val="204"/>
      </rPr>
      <t>Ордер от 1979 №635</t>
    </r>
  </si>
  <si>
    <r>
      <t xml:space="preserve">Давыдов Б.И.;                                             </t>
    </r>
    <r>
      <rPr>
        <i/>
        <sz val="10"/>
        <rFont val="Times New Roman"/>
        <family val="1"/>
        <charset val="204"/>
      </rPr>
      <t>Лапшин В.Ю.</t>
    </r>
  </si>
  <si>
    <r>
      <t xml:space="preserve">Ордер от 1977 №3032;                                           </t>
    </r>
    <r>
      <rPr>
        <i/>
        <sz val="10"/>
        <rFont val="Times New Roman"/>
        <family val="1"/>
        <charset val="204"/>
      </rPr>
      <t>Ордер от 1996 №17384</t>
    </r>
  </si>
  <si>
    <r>
      <t xml:space="preserve">Давиденко Н.Н.;                                          </t>
    </r>
    <r>
      <rPr>
        <i/>
        <sz val="10"/>
        <rFont val="Times New Roman"/>
        <family val="1"/>
        <charset val="204"/>
      </rPr>
      <t>Ильин И.И.</t>
    </r>
  </si>
  <si>
    <t>Ордер от 19.06.1990; Договор социального найма жилого помещения № 884 от 22.12.2021 (постановление Администрации города № 3392 от 22.12.2021 )</t>
  </si>
  <si>
    <t>Большакова Валентина Дмитриевна; Большакова Ирина Павловна</t>
  </si>
  <si>
    <r>
      <t xml:space="preserve">Кв.1 Ордер от 1983 №14204;                 </t>
    </r>
    <r>
      <rPr>
        <i/>
        <sz val="10"/>
        <rFont val="Times New Roman"/>
        <family val="1"/>
        <charset val="204"/>
      </rPr>
      <t>Кв.1 Ордер от 1987 №692;</t>
    </r>
    <r>
      <rPr>
        <sz val="10"/>
        <rFont val="Times New Roman"/>
        <family val="1"/>
        <charset val="204"/>
      </rPr>
      <t xml:space="preserve">                Кв.2 Ордер от 1990 №8120;                  </t>
    </r>
    <r>
      <rPr>
        <i/>
        <sz val="10"/>
        <rFont val="Times New Roman"/>
        <family val="1"/>
        <charset val="204"/>
      </rPr>
      <t>Кв.3 Ордер от 1984 №161425</t>
    </r>
  </si>
  <si>
    <r>
      <t xml:space="preserve">Бессрочно; </t>
    </r>
    <r>
      <rPr>
        <i/>
        <sz val="10"/>
        <rFont val="Times New Roman"/>
        <family val="1"/>
        <charset val="204"/>
      </rPr>
      <t>бессрочно;</t>
    </r>
    <r>
      <rPr>
        <sz val="10"/>
        <rFont val="Times New Roman"/>
        <family val="1"/>
        <charset val="204"/>
      </rPr>
      <t xml:space="preserve"> бессрочно; </t>
    </r>
    <r>
      <rPr>
        <i/>
        <sz val="10"/>
        <rFont val="Times New Roman"/>
        <family val="1"/>
        <charset val="204"/>
      </rPr>
      <t>бессрочно</t>
    </r>
  </si>
  <si>
    <r>
      <t xml:space="preserve">Нугаев М.Ф.;                                             </t>
    </r>
    <r>
      <rPr>
        <i/>
        <sz val="10"/>
        <rFont val="Times New Roman"/>
        <family val="1"/>
        <charset val="204"/>
      </rPr>
      <t xml:space="preserve"> Суворова И.В.;  </t>
    </r>
    <r>
      <rPr>
        <sz val="10"/>
        <rFont val="Times New Roman"/>
        <family val="1"/>
        <charset val="204"/>
      </rPr>
      <t xml:space="preserve">                                       Брагин Б.М.;                                           </t>
    </r>
    <r>
      <rPr>
        <i/>
        <sz val="10"/>
        <rFont val="Times New Roman"/>
        <family val="1"/>
        <charset val="204"/>
      </rPr>
      <t>Халиуллов Р.М.</t>
    </r>
    <r>
      <rPr>
        <sz val="10"/>
        <rFont val="Times New Roman"/>
        <family val="1"/>
        <charset val="204"/>
      </rPr>
      <t xml:space="preserve">                                 
</t>
    </r>
  </si>
  <si>
    <r>
      <t xml:space="preserve">Кв.1 Ордер от 1999 №20148;                   </t>
    </r>
    <r>
      <rPr>
        <i/>
        <sz val="10"/>
        <rFont val="Times New Roman"/>
        <family val="1"/>
        <charset val="204"/>
      </rPr>
      <t>Кв.2 Ордер от 1997 №18362</t>
    </r>
  </si>
  <si>
    <r>
      <t xml:space="preserve">Васютов В.С.;                                              </t>
    </r>
    <r>
      <rPr>
        <i/>
        <sz val="10"/>
        <rFont val="Times New Roman"/>
        <family val="1"/>
        <charset val="204"/>
      </rPr>
      <t>Кузнецова П.В.</t>
    </r>
    <r>
      <rPr>
        <sz val="10"/>
        <rFont val="Times New Roman"/>
        <family val="1"/>
        <charset val="204"/>
      </rPr>
      <t xml:space="preserve">
</t>
    </r>
  </si>
  <si>
    <t>Ордер от 1984 №15757; Постановление Администрации города от 10.07.2008 №2060</t>
  </si>
  <si>
    <t>Ордер от 19950 №16628; Постановление Администрации города от 10.07.2008 №2060</t>
  </si>
  <si>
    <t>Ордер от 1976 № 411; Постановление Администрации города от 10.07.2008 №2060</t>
  </si>
  <si>
    <t>Сухоненков З.Ф.; Сухоненкова Зоя Федоровна</t>
  </si>
  <si>
    <t>Ордер от 1975 №51;                               Постановление Администрации от 15.12.2014 №3968</t>
  </si>
  <si>
    <r>
      <t xml:space="preserve">Туманин С.В.;                                            </t>
    </r>
    <r>
      <rPr>
        <i/>
        <sz val="10"/>
        <rFont val="Times New Roman"/>
        <family val="1"/>
        <charset val="204"/>
      </rPr>
      <t>Туманина Ольга Сергеевна</t>
    </r>
  </si>
  <si>
    <t>Ордер от 1985 №17509; Постановление Администрации от 23.10.2008 №3478</t>
  </si>
  <si>
    <t>Ордер от 1985 №16717; Постановление Администрации от 31.03.2015 №973</t>
  </si>
  <si>
    <t>Ордер от 1997 №18127; Постановление Администрации от 25.11.2015 №3873</t>
  </si>
  <si>
    <t>Ордер от 1981 №9175; Договор найма от 03.10.2003</t>
  </si>
  <si>
    <t>Харитонов В.Г.; Харитонова Мария Тимофеевна</t>
  </si>
  <si>
    <r>
      <t xml:space="preserve">кв.1 (Ордер от 13.11.1975 №1557);  Договор социального найма жилого помещения от 22.07.2022 №934 (постановление Администрации города от 22.07.2022 №1965);                                     </t>
    </r>
    <r>
      <rPr>
        <i/>
        <sz val="10"/>
        <rFont val="Times New Roman"/>
        <family val="1"/>
        <charset val="204"/>
      </rPr>
      <t>кв.2 Ордер от 20.02.1979 №5194; Договор социального найма жилого помещения от 05.08.2021 № 863 (постановление Администрации города от 05.08.2021 № 1982)</t>
    </r>
  </si>
  <si>
    <r>
      <t xml:space="preserve">13.11.1975; </t>
    </r>
    <r>
      <rPr>
        <i/>
        <sz val="10"/>
        <rFont val="Times New Roman"/>
        <family val="1"/>
        <charset val="204"/>
      </rPr>
      <t>20.02.1979</t>
    </r>
  </si>
  <si>
    <r>
      <t xml:space="preserve">Кв.1 (Соколова Нина Ивановна), Соколова Оксана Владимировна;                           </t>
    </r>
    <r>
      <rPr>
        <i/>
        <sz val="10"/>
        <rFont val="Times New Roman"/>
        <family val="1"/>
        <charset val="204"/>
      </rPr>
      <t xml:space="preserve"> Кв.2 Дидяров Павел Александрович</t>
    </r>
  </si>
  <si>
    <t>Ордер от 1975 №1669; Договор найма от 03.03.1999</t>
  </si>
  <si>
    <t>Челноков Е.И.; Челноков Сергей Евгеньевич</t>
  </si>
  <si>
    <t>Договор социального найма жилого помещения от 22.12.2021 № 885 (постановление Администрации города от 22.12.2021); Ордер от 17.12.1969 №717</t>
  </si>
  <si>
    <t>Шарипова Марина Юрьевна; Симонов Виктор Максимович</t>
  </si>
  <si>
    <t>Шарипова Марина Юрьевна; Симонова Екатерина Сергеевна</t>
  </si>
  <si>
    <t>кв.9 Договор найма от 15.09.2017 №605, доп.соглашение от 20.12.2018;               кв.9 Договор найма от 31.08.2017 №526, доп.соглашение от 04.12.2018;                 кв.9 Договор найма от 22.12.2017 №642, доп.соглашение от 19.11.2018;                 кв.9 Договор найма от 08.09.2017 №591, доп.соглашение от 29.11.2018         Договор найма маневренного фонда от 12.10.2021 №15 (постановление Администрации города от 12.10.2021 №2599)</t>
  </si>
  <si>
    <t>Дзюбина Нина Владимировна;                       Казанкова Татьяна Егоровна;                    Бодин Денис Иванович;                             Тохтаров Александр Алексеевич      Чемоданова Антонина Александровна</t>
  </si>
  <si>
    <t>Ордер от 1986 №18908; Договор от 01.02.1999</t>
  </si>
  <si>
    <t>Постановление Главы города от 18.09.2008 №3057, от 27.06.2012 № 2289, от 17.09.2012 № 3275, от 26.02.2013 № 614, от 15.12.2014 № 3968, от 31.03.2015 №973, Собственность 73:23:011304:91-73/033/2023-1 от 20.03.2023</t>
  </si>
  <si>
    <t>Постановление Главы города от 18.09.2008 №3057, от 27.06.2012 № 2289, от 17.09.2012 № 3275, от 26.02.2013 № 614, от 15.12.2014 № 3968, от 31.03.2015 №973, Собственность 73:23:011304:102-73/033/2023-1 от 20.03.2023</t>
  </si>
  <si>
    <t>Постановление Администрации города от 08.02.2010 №334, от 17.10.2011 №3988, от 31.08.2012 № 3122, от 15.05.2013 № 1589, от 11.07.2013 № 2168, от 06.06.2014 № 1715,от 25.11.2015 №3873, Собственность 73:23:013109:198-73/033/2023-1 от 20.03.2023</t>
  </si>
  <si>
    <t>Постановление Администрации города от 08.02.2010 №334, от 17.10.2011 №3988, от 31.08.2012 № 3122, от 15.05.2013 № 1589, от 11.07.2013 № 2168, от 06.06.2014 № 1715,от 25.11.2015 №3873, Собственность 73:23:013109:257-73/033/2023-1 от 20.03.2023</t>
  </si>
  <si>
    <t>73:23:010801:2492</t>
  </si>
  <si>
    <t>73:23:014003:662</t>
  </si>
  <si>
    <t>73:40:50:0478 016 1066</t>
  </si>
  <si>
    <t>Постановление Администрации города от 07.03.2023 №663, собственность 73:23:014003:662-73/033/2023-2 от 15.02.2023</t>
  </si>
  <si>
    <t>73:23:010610:331</t>
  </si>
  <si>
    <t>619/1000 доли от общей площади 75,8 кв.м</t>
  </si>
  <si>
    <t>Постановление Администрации города от 08.12.2022 №3421, собственность 73:23:010610:331-73/033/2023-2 от 12.01.2023</t>
  </si>
  <si>
    <t>73:23:013113:800</t>
  </si>
  <si>
    <t>Постановление Администрации города от 16.09.2022 №2493, собственность 73:23:013113:800-73/033/2023-2 от 09.01.2023</t>
  </si>
  <si>
    <t>71Г</t>
  </si>
  <si>
    <t>73:40:50:000 017 075</t>
  </si>
  <si>
    <t>73:40:50:000 017 076</t>
  </si>
  <si>
    <t>73:40:50:000 017 077</t>
  </si>
  <si>
    <t>73:40:50:000 017 079</t>
  </si>
  <si>
    <t>73:40:50:000 017 081</t>
  </si>
  <si>
    <t>73:40:50:000 017 082</t>
  </si>
  <si>
    <t>73:40:50:000 017 083</t>
  </si>
  <si>
    <t>73:40:50:000 017 084</t>
  </si>
  <si>
    <t>73:40:50:000 017 085</t>
  </si>
  <si>
    <t>73:40:50:000 017 089</t>
  </si>
  <si>
    <t>73:40:50:000 017 091</t>
  </si>
  <si>
    <t>73:40:50:000 017 092</t>
  </si>
  <si>
    <t>73:40:50:000 017 095</t>
  </si>
  <si>
    <t>73:40:50:000 017 096</t>
  </si>
  <si>
    <t>73:40:50:000 017 097</t>
  </si>
  <si>
    <t>73:40:50:000 017 099</t>
  </si>
  <si>
    <t>73:40:50:000 017 100</t>
  </si>
  <si>
    <t>73:40:50:000 017 101</t>
  </si>
  <si>
    <t>73:40:50:000 017 102</t>
  </si>
  <si>
    <t>73:40:50:000 017 103</t>
  </si>
  <si>
    <t>73:40:50:000 017 105</t>
  </si>
  <si>
    <t>73:40:50:000 017 107</t>
  </si>
  <si>
    <t>73:23:011601:1064</t>
  </si>
  <si>
    <t>Постановление Администрации города от 07.02.2023 №338, собственность 73:23:011601:1064-73/033/2022-3 от 28.12.2022</t>
  </si>
  <si>
    <t>73:23:011601:1075</t>
  </si>
  <si>
    <t>Постановление Администрации города от 07.02.2023 №338, собственность 73:23:011601:1075-73/033/2022-3 от 28.12.2022</t>
  </si>
  <si>
    <t>73:23:011601:1086</t>
  </si>
  <si>
    <t>Постановление Администрации города от 07.02.2023 №338, собственность 73:23:011601:1086-73/033/2022-3 от 28.12.2022</t>
  </si>
  <si>
    <t>73:23:011601:1097</t>
  </si>
  <si>
    <t>Постановление Администрации города от 07.02.2023 №338, собственность 73:23:011601:1097-73/033/2022-3 от 28.12.2022</t>
  </si>
  <si>
    <t>73:23:011601:1108</t>
  </si>
  <si>
    <t>Постановление Администрации города от 07.02.2023 №338, собственность 73:23:011601:1108-73/033/2022-3 от 28.12.2022</t>
  </si>
  <si>
    <t>73:23:011601:1117</t>
  </si>
  <si>
    <t>Постановление Администрации города от 07.02.2023 №338, собственность 73:23:011601:1117-73/033/2022-3 от 28.12.2022</t>
  </si>
  <si>
    <t>73:23:011601:1118</t>
  </si>
  <si>
    <t>Постановление Администрации города от 07.02.2023 №338, собственность 73:23:011601:1118-73/033/2022-3 от 27.12.2022</t>
  </si>
  <si>
    <t>73:23:011601:1054</t>
  </si>
  <si>
    <t>73:23:011601:1055</t>
  </si>
  <si>
    <t>Постановление Администрации города от 07.02.2023 №338, собственность 73:23:011601:1054-73/033/2022-3 от 27.12.2022</t>
  </si>
  <si>
    <t>Постановление Администрации города от 07.02.2023 №338, собственность 73:23:011601:1055-73/033/2022-3 от 28.12.2022</t>
  </si>
  <si>
    <t>73:23:011601:1056</t>
  </si>
  <si>
    <t>Постановление Администрации города от 07.02.2023 №338, собственность 73:23:011601:1056-73/033/2022-3 от 28.12.2022</t>
  </si>
  <si>
    <t>73:23:011601:1058</t>
  </si>
  <si>
    <t>Постановление Администрации города от 07.02.2023 №338, собственность 73:23:011601:1058-73/033/2022-3 от 28.12.2022</t>
  </si>
  <si>
    <t>73:23:011601:1059</t>
  </si>
  <si>
    <t>Постановление Администрации города от 07.02.2023 №338, собственность 73:23:011601:1059-73/033/2022-3 от 28.12.2022</t>
  </si>
  <si>
    <t>73:23:011601:1063</t>
  </si>
  <si>
    <t>Постановление Администрации города от 07.02.2023 №338, собственность 73:23:011601:1063-73/033/2022-3 от 28.12.2022</t>
  </si>
  <si>
    <t>73:23:011601:1068</t>
  </si>
  <si>
    <t>Постановление Администрации города от 07.02.2023 №338, собственность 73:23:011601:1068-73/033/2022-3 от 28.12.2022</t>
  </si>
  <si>
    <t>73:23:011601:1070</t>
  </si>
  <si>
    <t>Постановление Администрации города от 07.02.2023 №338, собственность 73:23:011601:1070-73/033/2022-3 от 27.12.2022</t>
  </si>
  <si>
    <t>73:23:011601:1073</t>
  </si>
  <si>
    <t>Постановление Администрации города от 07.02.2023 №338, собственность 73:23:011601:1073-73/033/2022-3 от 28.12.2022</t>
  </si>
  <si>
    <t>73:23:011601:1076</t>
  </si>
  <si>
    <t>Постановление Администрации города от 07.02.2023 №338, собственность 73:23:011601:1076-73/033/2022-3 от 28.12.2022</t>
  </si>
  <si>
    <t>73:23:011601:1078</t>
  </si>
  <si>
    <t>Постановление Администрации города от 07.02.2023 №338, собственность 73:23:011601:1078-73/033/2022-3 от 28.12.2022</t>
  </si>
  <si>
    <t>73:23:011601:1080</t>
  </si>
  <si>
    <t>Постановление Администрации города от 07.02.2023 №338, собственность 73:23:011601:1080-73/033/2022-3 от 28.12.2022</t>
  </si>
  <si>
    <t>73:23:011601:1081</t>
  </si>
  <si>
    <t>Постановление Администрации города от 07.02.2023 №338, собственность 73:23:011601:1081-73/033/2022-3 от 28.12.2022</t>
  </si>
  <si>
    <t>73:23:011601:1084</t>
  </si>
  <si>
    <t>Постановление Администрации города от 07.02.2023 №338, собственность 73:23:011601:1084-73/033/2022-3 от 28.12.2022</t>
  </si>
  <si>
    <t>73:23:011601:1089</t>
  </si>
  <si>
    <t>Постановление Администрации города от 07.02.2023 №338, собственность 73:23:011601:1089-73/033/2022-3 от 28.12.2022</t>
  </si>
  <si>
    <t>73:23:011601:1090</t>
  </si>
  <si>
    <t>Постановление Администрации города от 07.02.2023 №338, собственность 73:23:011601:1090-73/033/2022-3 от 28.12.2022</t>
  </si>
  <si>
    <t>73:23:011601:1093</t>
  </si>
  <si>
    <t>Постановление Администрации города от 07.02.2023 №338, собственность 73:23:011601:1093-73/033/2022-3 от 28.12.2022</t>
  </si>
  <si>
    <t>73:23:011601:1095</t>
  </si>
  <si>
    <t>Постановление Администрации города от 07.02.2023 №338, собственность 73:23:011601:1095-73/033/2022-3 от 28.12.2022</t>
  </si>
  <si>
    <t>73:23:011601:1098</t>
  </si>
  <si>
    <t>Постановление Администрации города от 07.02.2023 №338, собственность 73:23:011601:1098-73/033/2022-3 от 28.12.2022</t>
  </si>
  <si>
    <t>73:23:011601:1106</t>
  </si>
  <si>
    <t>Постановление Администрации города от 07.02.2023 №338, собственность 73:23:011601:1106-73/033/2022-3 от 29.12.2022</t>
  </si>
  <si>
    <t>73:23:011401:138</t>
  </si>
  <si>
    <t>73:40:50:000 025 674</t>
  </si>
  <si>
    <t>Постановление Администрации города от 07.02.2023 №336, собственность № 73:23:011401:138-73/033/2021-3 от 18.02.2021</t>
  </si>
  <si>
    <t>73:23:010610:476</t>
  </si>
  <si>
    <t>410/1000 долей на жилое помещение общей площадью 53,6 кв.м</t>
  </si>
  <si>
    <t>Постановление Администрации города от 16.02.2022 №366, собственность 73:23:010610:476-73/033/2023-17 от 11.04.2023</t>
  </si>
  <si>
    <t>73:23:014007:59</t>
  </si>
  <si>
    <t>Постановление Администрации города от 16.09.2022 №2494, собственность 73:23:014007:59-73/033/2023-2 от 20.03.2023</t>
  </si>
  <si>
    <t>73:40:50:000 011 189</t>
  </si>
  <si>
    <t>73:23:010101:7776</t>
  </si>
  <si>
    <t>Постановление Администрации города от 21.02.2022 № 400, собственность 73-73-02/007/2009-203 от 25.08.2009</t>
  </si>
  <si>
    <t>73:23:010103:481</t>
  </si>
  <si>
    <t>73:40:50:000 012 246</t>
  </si>
  <si>
    <t>Постановление Администрации города от 21.02.2022 №400, собственность 73-73-02/213/2014-937 от 01.10.2014</t>
  </si>
  <si>
    <t>73:40:50:000 006 455</t>
  </si>
  <si>
    <t>73:23:013134:2639</t>
  </si>
  <si>
    <t>Постановление Администрации города от 21.02.2022 №400, собственность 73-73/002-73/002/131/2015-58/1 от 24.12.2015</t>
  </si>
  <si>
    <t>73:23:013133:1635</t>
  </si>
  <si>
    <t>73:40:50:000 021 091</t>
  </si>
  <si>
    <t>Постановление Администрации города от 21.02.2022 №400, собственность 73-73/002-73/002/053/2015-67/1 от 19.03.2015</t>
  </si>
  <si>
    <t>73:23:010907:224</t>
  </si>
  <si>
    <t>73:40:50:000 019 371</t>
  </si>
  <si>
    <t>Постановление Администрации города от 21.02.2022 №400, собственность 73:23:010907:224-73/033/2018-1 от 07.11.2018</t>
  </si>
  <si>
    <t>265/1000 долей об общей площади 378,7 кв.м.</t>
  </si>
  <si>
    <t>308/1000 доля жилого помещения общей площадью 425 кв.м.</t>
  </si>
  <si>
    <t>240/1000 доли от общей площади 75,3 кв.м.</t>
  </si>
  <si>
    <t>Постановление Администарции города от 20.10.2022 №2851, Долевая собственность 73:23:010610:700-73/033/2023-8 от 04.04.2023</t>
  </si>
  <si>
    <t>1448/4000 доли от общей площади 74 кв.м.</t>
  </si>
  <si>
    <t>Постановление Администарции города от 13.02.2023 №384, Долевая собственность 73:23:010610:703-73/033/2023-33 от 20.03.2023</t>
  </si>
  <si>
    <t>673/1000 доли от общей площади 58,9 кв.м.</t>
  </si>
  <si>
    <t>Постановление Администарции города от 01.02.2023 №271, Долевая собственность 73:23:010610:701-73/033/2023-6 от 07.04.2023</t>
  </si>
  <si>
    <t>591/1000 доли от общей площади 33,80 кв.м</t>
  </si>
  <si>
    <t>236/1000 долей от общей площади 379,5 кв.м.</t>
  </si>
  <si>
    <t>кв.10 Договор найма от 14.09.2017 №557, доп.соглашение от 04.12.2018;               кв.10 Договор найма от 25.08.2017 №490, доп.соглашение от 20.12.2018</t>
  </si>
  <si>
    <t>Степанова Любовь Николаевна;                       Сверчков Николай Александрович</t>
  </si>
  <si>
    <t>Постановление Администрации города от 25.06.2010 №2029, от 15.05.2013 № 1589, от 31.03.2015 №973,от 25.11.2015 №3873, Собственность 73:23:013109:142-73/033/2023-1 от 16.06.2023</t>
  </si>
  <si>
    <t>Постановление Главы города от 18.09.2008 №3057, от 27.06.2012 № 2289, от 17.09.2012 № 3275, от 26.02.2013 № 614, от 15.12.2014 № 3968, от 31.03.2015 №973, Собственность 73:23:011304:76-73/033/2023-1 от 16.06.2023</t>
  </si>
  <si>
    <t>381/1000 доли от общей площади 75,8 кв.м</t>
  </si>
  <si>
    <t>Постановление Администрации города от 14.03.2023 № 749, собственность 73:23:010610:331-73/033/2023-4 от 30.03.2023</t>
  </si>
  <si>
    <t>73:40:50:000 024 203</t>
  </si>
  <si>
    <t>269/1000 долю от общей площади 75,6 кв.м.</t>
  </si>
  <si>
    <t>Постановление Администрации города от 09.09.2022 №2400, собственность 73:23:010610:335-73/033/2022-2 от 02.12.2022</t>
  </si>
  <si>
    <t>73:23:010610:333</t>
  </si>
  <si>
    <t>73:40:50:000 024 204</t>
  </si>
  <si>
    <t>653/1000 долю от общей площади 58,7 кв.м.</t>
  </si>
  <si>
    <t>Постановление Администрации города от 08.12.2022 №3425, собственность 73:23:010610:333-73/033/2023-3 от 21.03.2023</t>
  </si>
  <si>
    <t>Постановление Главы города от 18.09.2008 №3057. Постановление Администрации города от 30.06.2014 № 1983, Собственность  73:23:011301:546-73/033/2023-1 от 16.06.2023</t>
  </si>
  <si>
    <t>Постановление Администрации города от 23.10.2015 №3529, Собственность 73-73-02/215/2014-057 от 23.10.2014</t>
  </si>
  <si>
    <t>360/1000 долей на жилое помещение общей площадью 53,6 кв.м</t>
  </si>
  <si>
    <t>Постановление Администрации города от 17.06.2022 №1640, собственность 73:23:010610:476-73/033/2023-20 от 25.05.2023</t>
  </si>
  <si>
    <t>73:23:014004:126</t>
  </si>
  <si>
    <t>Постановление Администрации города от 16.09.2022 №2492, Собственность 73:23:014004:126-73/033/2022-4 от 06.12.2022</t>
  </si>
  <si>
    <t>73:23:010610:270</t>
  </si>
  <si>
    <t>Постановление Администрации города от 21.09.2022 №2548, Собственность 73:23:010609:270-73/033/2022-2 от 11.11.2022</t>
  </si>
  <si>
    <t>73:23:011433:40</t>
  </si>
  <si>
    <t>73:40:50:000 004 716</t>
  </si>
  <si>
    <t>Постановление Администрации города от 15.09.2022 №2471, Собственность 73:23:011433:40-73/033/2022-36 от 15.11.2022</t>
  </si>
  <si>
    <t>73:23:014007:53</t>
  </si>
  <si>
    <t>Постановление Администрации города от 16.09.2022 №2495, Собственность 73:23:014007:53-73/033/2022-3 от 28.10.2022</t>
  </si>
  <si>
    <t>73:23:010610:280</t>
  </si>
  <si>
    <t>Постановление Администрации города от 21.09.2022 №2549, Собственность 73:23:010610:280-73/033/2022-2 от 27.10.2022</t>
  </si>
  <si>
    <t>73:23:013113:795</t>
  </si>
  <si>
    <t>Постановление Администрации города от 21.09.2022 №2552, Собственность 73:23:013113:795-73/033/2023-2 от 04.04.2023</t>
  </si>
  <si>
    <t>185/1000 долей от общей площади 379,6 кв.м.</t>
  </si>
  <si>
    <t>198/1000 долей жилого дома общей площадью 162,3 кв.м.</t>
  </si>
  <si>
    <t>Марченко Владимир Петрович</t>
  </si>
  <si>
    <t>Постановление Главы города от 18.09.2008 №3057. Постановление Администрации города от 30.06.2014 № 1983, Собственность  73:23:011301:305-73/033/2023-1 от 19.06.2023</t>
  </si>
  <si>
    <t>Постановление Администрации города от 30.09.2016 №1973, Собственность  73:23:011301:155-73/033/2023-1 от 19.06.2023</t>
  </si>
  <si>
    <t>Постановление Главы города от 18.09.2008 №3057. Постановление Администрации города от 30.06.2014 № 1983, Собственность  73:23:011301:582-73/033/2023-1 от 19.06.2023</t>
  </si>
  <si>
    <t>Постановление Главы города от 18.09.2008 №3057. Постановление Администрации города от 30.06.2014 № 1983, Собственность  73:23:010305:363-73/033/2023-1 от 19.06.2023</t>
  </si>
  <si>
    <t>Постановление Главы города от 18.09.2008 №3057. Постановление Администрации города от 30.06.2014 № 1983, Собственность  73:23:011301:556-73/033/2023-1 от 19.06.2023</t>
  </si>
  <si>
    <t>Постановление Администрации города от 25.06.2010 №2029, от 15.05.2013 № 1589, от 31.03.2015 №973,от 25.11.2015 №3873, Собственность  73:23:013109:150-73/033/2023-1 от 16.06.2023</t>
  </si>
  <si>
    <t>Постановление Главы города от 18.09.2008 №3057. Постановление Администрации города от 30.06.2014 № 1983, Собственность  73:23:011301:560-73/033/2023-1 от 19.06.2023</t>
  </si>
  <si>
    <t>Постановление Администрации города от 13.07.2018 № 1445, Собственность 73:23:010601:335-73/033/2023-3 от 19.06.2023</t>
  </si>
  <si>
    <t>Постановление Главы города от 18.09.2008 №3057, от 27.06.2012 № 2289, от 09.11.2012 № 3936, от 11.07.2013 № 2168, от 17.09.2013 № 2960, от 15.12.2014 № 3968, Собственность  73:23:011301:93-73/033/2023-1 от 20.06.2023</t>
  </si>
  <si>
    <t>Постановление Главы города от 18.09.2008 №3057, от 27.06.2012 № 2289, от 09.11.2012 № 3936, от 11.07.2013 № 2168, от 17.09.2013 № 2960, от 15.12.2014 № 3968, Собственность 73:23:011301:381-73/033/2023-1 от 20.06.2023</t>
  </si>
  <si>
    <t>Постановление Главы города от 18.09.2008 №3057, от 27.06.2012 № 2289, от 09.11.2012 № 3936, от 11.07.2013 № 2168, от 17.09.2013 № 2960, от 15.12.2014 № 3968, Собственность  73:23:011301:365-73/033/2023-1 от 20.06.2023</t>
  </si>
  <si>
    <t xml:space="preserve">Солдатов Анатолий Кириллович
</t>
  </si>
  <si>
    <t>Ордер №14089 от 19.08.1993</t>
  </si>
  <si>
    <t>Постановление Главы  города от 16.09.2008 №2992, от 18.04.2013 № 1296, Собственность № 73:23:012917:289-73/033/2023-1 от 21.06.2023</t>
  </si>
  <si>
    <t>Постановление Главы  города от 16.09.2008 №2992, постановление Администрации города от 12.02.2015 № 357, Собственность № 73:23:012908:770-73/033/2023-1 от 21.06.2023</t>
  </si>
  <si>
    <t>Постановление Главы  города от 16.09.2008 №2992, от 03.02.2014 № 274, от 15.12.2014 № 3968, Собственность № 73:23:012917:773-73/033/2023-1 от 21.06.2023</t>
  </si>
  <si>
    <t>Постановление Главы  города от 16.09.2008 №2992. Постановление Администрации города от 14.04.2011 №1384,от 14.08.2015 № 2764, Собственность № 73:23:012917:260-73/033/2023-1 от 21.06.2023</t>
  </si>
  <si>
    <t>Постановление Главы  города от 16.09.2008 №2992,постановление Администрации города от 04.02.2015 № 264, от 31.03.2015 №973, Собственность №73:23:012917:515-73/033/2023-1 от 20.06.2023</t>
  </si>
  <si>
    <t>Постановление Главы Администрации города от  06.02.2009 №168, от 26.03.2012 № 1031, от 15.03.2013 № 852, Собственность  73:23:010310:532-73/033/2023-5 от 21.06.2023</t>
  </si>
  <si>
    <t>Ордер от 2002 №20774                           Ордер от 1993 №14594                            Ордер от 1985 №17671</t>
  </si>
  <si>
    <t>Скулкина В.В.                                            Скулкина В.В.                                                 Амуков В.Ф.</t>
  </si>
  <si>
    <t>617/1000 доли от общей площади 59,9 кв.м</t>
  </si>
  <si>
    <t>Постановление Администрации города от 16.06.2023 №1828, Собственность 73:23:010601:330-73/033/2023-4 от 21.06.2023</t>
  </si>
  <si>
    <t>Постановление Главы города от 18.09.2008 №3057, Собственность  73:23:011301:160-73/033/2023-20 от 21.06.2023</t>
  </si>
  <si>
    <t>Постановление Администрации города от 18.05.2012 № 1708, Собственность № 73:23:012908:317-73/033/2023-9 от 21.06.2023</t>
  </si>
  <si>
    <t>Постановление Главы  города от 16.09.2008 №2992, от 03.02.2014 № 274, от 15.12.2014 № 3968, Собственность № 73:23:012917:770-73/033/2023-1 от 21.06.2023</t>
  </si>
  <si>
    <t>кв.6 Постановление Администрации от 07.10.2009 №2845</t>
  </si>
  <si>
    <t>Ефлов Дмитрий Николаевич</t>
  </si>
  <si>
    <t>Постановление Главы Администрации города от  05.02.2009 №160. Постановление Администрации города от 27.07.2011 №2811, Собственность №73:23:013223:66-73/033/2023-1 от 22.06.2023</t>
  </si>
  <si>
    <t>Постановление Администрации города от 27.07.2011 №2811, Собственность №73:23:010706:211-73/033/2023-1 от 22.06.2023</t>
  </si>
  <si>
    <t>Постановление Администрации города от 12.12.2017 №2334, Собственность  73:23:011301:158-73/033/2023-18 от 21.06.2023</t>
  </si>
  <si>
    <t>Постановление Администрации города от 13.11.2010 №3982, от 22.03.2012 № 973, Собственность № 73:23:012908:658-73/033/2023-8 от 21.06.2023</t>
  </si>
  <si>
    <t>63/1000 от общей площади 274,3 кв.м.</t>
  </si>
  <si>
    <t>Постановление Администрации города от 27.07.2011 №2809, от 31.08.2012 № 3122, от 17.09.2013 № 2960, от 15.12.2014 № 3968, общая долевая собственность 73:23:013020:815-73/033/2021-7 от 26.05.2021</t>
  </si>
  <si>
    <t>Постановление Главы Администрации города от 23.12.2008 №4256, Собственность №73:23:013223:58-73/033/2023-1 от 23.06.2023</t>
  </si>
  <si>
    <t>Постановление Главы Администрации города от  05.02.2009 №160, Собственность №73:23:013207:47-73/033/2023-1 от 23.06.2023</t>
  </si>
  <si>
    <t>Постановление Главы Администрации города от 03.12.2008 №4009, Собственность №73:23:011408:88-73/033/2023-1 от 23.06.2023</t>
  </si>
  <si>
    <t>Постановление Главы Администрации города от 03.12.2008 №4009, от 12.12.2013 № 3987, Собственность №73:23:011409:61-73/033/2023-1 от 23.06.2023</t>
  </si>
  <si>
    <t>Постановление Главы Администрации города от 18.12.2008 №4226. Постановление Администрации города от 19.07.2010 №2355, Собственность №73:23:013207:70-73/033/2023-3 от 23.06.2023</t>
  </si>
  <si>
    <t>Постановление Главы Администрации города от 18.12.2008 №4226,  Собственность №73:23:013224:48-73/033/2023-1 от 23.06.2023</t>
  </si>
  <si>
    <t>Постановление Главы города от 17.10.2008 №3383, от 05.03.2020 №387, Собственность №73:23:011402:44-73/033/2023-1 от 23.06.2023</t>
  </si>
  <si>
    <t>Постановление Администрации города от 20.10.2014 № 3271, Собственность №73:23:012908:905-73/033/2023-1 от 26.06.2023</t>
  </si>
  <si>
    <t>Постановление Главы  города от 16.09.2008 №2992,Постановление Администрации города от 09.09.2015 №3048, Собственность №73:23:012917:540-73/033/2023-1 от 26.06.2023</t>
  </si>
  <si>
    <t>Постановление Администрации города от 09.09.2015 №3048, Собственность №73:23:012917:680-73/033/2023-1 от 26.06.2023</t>
  </si>
  <si>
    <t>1/2 доля жилого помещения общей площадью 62,2 кв.м.</t>
  </si>
  <si>
    <t>Постановление Администрации города от 30.11.2007 №3475, Постановление Администрации города от 09.09.2015 №3048, Собственность №73:23:013134:2521-73/033/2023-1 от 23.06.2023</t>
  </si>
  <si>
    <t>Постановление Администрации города от 30.11.2007 №3475, Постановление Администрации города от 28.11.2016 №2359, Собственность №73:23:013134:2017-73/033/2023-1 от 26.06.2023</t>
  </si>
  <si>
    <t>Постановление Администрации города от 30.11.2007 №3475, Собственность №73:23:012609:277-73/033/2023-1 от 26.06.2023</t>
  </si>
  <si>
    <t>Постановление Администрации города от 30.11.2007 №3475, Собственность №73:23:012609:305-73/033/2023-1 от 26.06.2023</t>
  </si>
  <si>
    <t>73:23:013134:2863</t>
  </si>
  <si>
    <t>Постановление Администрации города от 30.11.2007 №3475, Собственность №73:23:013134:2863-73/033/2023-1 от 26.06.2023</t>
  </si>
  <si>
    <t>Постановление Главы города  № 1097 от 18.05.2005, Постановление Администрации города от 28.11.2016 №2361, Собственность №73:23:013134:2037-73/033/2023-1 от 26.06.2023</t>
  </si>
  <si>
    <t>73:23:013134:2037</t>
  </si>
  <si>
    <t>Постановление Администрации города от 30.11.2007 №3475, Собственность №73:23:013134:1143-73/033/2023-1 от 26.06.2023</t>
  </si>
  <si>
    <t>Постановление Администрации города от 30.11.2007 №3475, Собственность №73:23:013134:1150-73/033/2023-1 от 26.06.2023</t>
  </si>
  <si>
    <t>Постановление Администрации города от 30.11.2007 №3475, Собственность №73:23:013134:1172-73/033/2023-1 от 26.06.2023</t>
  </si>
  <si>
    <t>Постановление Администрации города от 30.11.2007 №3475, Собственность №73:23:013134:1650-73/033/2023-1 от 26.06.2023</t>
  </si>
  <si>
    <t>Постановление Администрации города от 30.11.2007 №3475, Собственность №73:23:013134:1668-73/033/2023-1 от 26.06.2023</t>
  </si>
  <si>
    <t>Постановление Администрации города от 30.11.2007 №3475, от 26.02.2013 № 614, Собственность №73:23:013134:1918-73/033/2023-1 от 26.06.2023</t>
  </si>
  <si>
    <t>Постановление Администрации города от 30.11.2007 №3475. Постановление Администрации города от 17.10.2011 №3992, Собственность №73:23:014002:1292-73/033/2023-1 от 26.06.2023</t>
  </si>
  <si>
    <t>Постановление Администрации города от 30.11.2007 №3475,  Собственность №73:23:012609:167-73/033/2023-1 от 26.06.2023</t>
  </si>
  <si>
    <t>Постановление Администрации города от 30.11.2007 №3475, Собственность №73:23:013134:1769-73/033/2023-1 от 26.06.2023</t>
  </si>
  <si>
    <t>Постановление Администрации города от 30.11.2007 №3475, Собственность №73:23:013134:1732-73/033/2023-1 от 26.06.2023</t>
  </si>
  <si>
    <t>Постановление Администрации города от 30.11.2007 №3475, от 17.10.2011 №3992, от 11.07.2013 № 2168, от 12.12.2013 № 3987, Собственность №73:23:013134:1462-73/033/2023-1 от 26.06.2023</t>
  </si>
  <si>
    <t>Постановление Администрации города от 17.10.2011 №3992, от 11.07.2013 № 2168, от 12.12.2013 № 3987,Собственность №73:23:013134:1475-73/033/2023-1 от 26.06.2023</t>
  </si>
  <si>
    <t xml:space="preserve">Постановление Администрации города от 18.01.2012 №144, от 11.07.2013 № 2168, от 17.09.2013 № 2960, от 26.12.2013 № 4225, от 24.01.2020 №095, Собственность № 73:23:011601:645-73/033/2023-1  от 27.06.2023  </t>
  </si>
  <si>
    <t xml:space="preserve">Постановление Администрации города от 30.11.2007 №3475, Собственность № 73:23:014002:1478-73/033/2023-1  от 27.06.2023  </t>
  </si>
  <si>
    <t xml:space="preserve">Постановление Администрации города от 30.11.2007 №3475, от 29.03.2013 № 1060, от 11.07.2013 № 2168, от 26.12.2013 № 4225, от 31.03.2015 №973, Собственность № 73:23:012609:1145-73/033/2023-1  от 27.06.2023  </t>
  </si>
  <si>
    <t xml:space="preserve">Постановление Администрации города от 30.11.2007 №3475, Собственность № 73:23:014002:556-73/033/2023-1  от 27.06.2023  </t>
  </si>
  <si>
    <t>512/1000 долей жилого дома общей площадью 67,4 кв.м.</t>
  </si>
  <si>
    <t>664/1000 долей жилого дома общей площадью 95,3 кв.м.</t>
  </si>
  <si>
    <t>297/1000 долей от общей площади 54,9 кв.м.</t>
  </si>
  <si>
    <t>318/1000 долей от общей площади 67,3 кв.м.</t>
  </si>
  <si>
    <t>29/100 доли от общей площади 102,4 кв.м.</t>
  </si>
  <si>
    <t>73:23:013113:797</t>
  </si>
  <si>
    <t>Постановление Администрации города от 14.03.2023 №750, Собственность 73:23:013113:797-73/033/2023-21 от 24.03.2023</t>
  </si>
  <si>
    <t>73:23:014007:58</t>
  </si>
  <si>
    <t>Постановление Администрации города от 13.02.2023 №388, Собственность 73:23:014007:58-73/033/2023-3 от 07.03.2023</t>
  </si>
  <si>
    <t>73:23:014004:134</t>
  </si>
  <si>
    <t>73:40:50:000 018 623</t>
  </si>
  <si>
    <t>Постановление Администрации города от 04.04.2023 №1010, Собственность 73:23:014004:134-73/033/2023-2 от 27.04.2023</t>
  </si>
  <si>
    <t>73:23:011430:48</t>
  </si>
  <si>
    <t>Постановление Администрации города от 13.02.2023 № 391. Собственность № 73:23:011430:48-73/033/2023-2 от 10.03.2023</t>
  </si>
  <si>
    <t>Постановление Главы Администрации города от 27.01.2009 №67, Собственность 73:23:012004:531-73/033/2023-1 от 29.06.2023</t>
  </si>
  <si>
    <t>Постановление Главы Администрации города от  06.02.2009 №167, от 25.06.2012 № 2221, от 17.09.2012 № 3275, от 09.11.2012 № 3936, от 10.01.2013 № 10, от 31.03.2015 №973, Собственность 73:23:014009:600-73/033/2023-1 от 29.06.2023</t>
  </si>
  <si>
    <t>Постановление Главы Администрации города от  06.02.2009 №167, от 25.06.2012 № 2221, от 17.09.2012 № 3275, от 09.11.2012 № 3936, от 10.01.2013 № 10, от 31.03.2015 №973, Собственность 73:23:014009:607-73/033/2023-1 от 29.06.2023</t>
  </si>
  <si>
    <t xml:space="preserve">Постановление Администрации города от 21.11.2007 №3335. Постановление Администрации города от 18.11.2011 №4408, от 22.03.2012 № 973, от 12.12.2013 № 3987, Собственность № 73:23:013230:135-73/033/2023-1  от 29.06.2023  </t>
  </si>
  <si>
    <t xml:space="preserve">Постановление Администрации города от 20.04.2004 №885, Собственность № 73:23:010211:1095-73/033/2023-1  от 29.06.2023  </t>
  </si>
  <si>
    <t xml:space="preserve">Постановление Администрации города от 13.12.2012 № 4329, Собственность № 73:23:010208:223-73/033/2023-1  от 29.06.2023  </t>
  </si>
  <si>
    <t xml:space="preserve">Постановление Администрации города от 08.11.2007 №3183, от 13.12.2012 № 4329, от 11.07.2013 № 2168, от 12.12.2013 № 3987,Постановление Администрации города от 24.07.2015 №2547, Собственность № 73:23:010208:188-73/033/2023-1  от 29.06.2023  </t>
  </si>
  <si>
    <t xml:space="preserve">Постановление Администрации города от 08.11.2007 №3183, Собственность № 73:23:010211:184-73/033/2023-1  от 30.06.2023  </t>
  </si>
  <si>
    <t>182/1000 долей от общей площади 245,5 кв.м.</t>
  </si>
  <si>
    <t>Огурцов Сергей Федорович</t>
  </si>
  <si>
    <t>кв.2 Договор найма от 25.08.2017 №504, доп.соглашение от 19.11.2018</t>
  </si>
  <si>
    <t>Постановление Администрации города от 29.02.2008 №571. Постановление Администрации города от 22.03.2012 № 972, от 11.04.2014 № 1040,Постановление Администрации города от 24.07.2015 №2547. Собственность 73:23:010103:588-73/033/2023-1 от 04.07.2023</t>
  </si>
  <si>
    <t>Постановление Администрации города от 29.02.2008 №571. Постановление Администрации города от 22.03.2012 № 972, от 11.04.2014 № 1040,Постановление Администрации города от 24.07.2015 №2547. Собственность 73:23:010103:694-73/033/2023-1 от 04.07.2023</t>
  </si>
  <si>
    <t>Постановление Администрации города от 29.02.2008 №571. Постановление Администрации города от 22.03.2012 № 972, от 11.04.2014 № 1040,Постановление Администрации города от 24.07.2015 №2547. Собственность 73:23:010103:631-73/033/2023-1 от 04.07.2023</t>
  </si>
  <si>
    <t>Постановление Администрации города от 21.11.2007 №3333. Постановление Администрации города от 26.09.2014 № 2962. Собственность 73:23:010609:171-73/033/2023-1 от 04.07.2023</t>
  </si>
  <si>
    <t>73:23:010905:508</t>
  </si>
  <si>
    <t>Постановление Администрации города от 02.04.2012 № 1094,от 13.05.2015 № 1351. Собственность 73:23:010905:508-73/033/2023-1 от 03.07.2023</t>
  </si>
  <si>
    <t>73:40:50:000 017 824</t>
  </si>
  <si>
    <t>294/1000 долей от общей площади 102,6 кв.м.</t>
  </si>
  <si>
    <t>Постановление Администрации города от 13.02.2023 №385, Собственность 73:23:010609:239-73/033/2023-5 от 07.03.2023</t>
  </si>
  <si>
    <t>192/1000 долей от общей площади 131,6 кв.м.</t>
  </si>
  <si>
    <t>808/1000 долей от общей площади 131,6 кв.м.</t>
  </si>
  <si>
    <t>Постановление Администрации города от 10.03.2023 №715, Собственность 73:23:010609:248-73/033/2023-2 от 28.03.2023</t>
  </si>
  <si>
    <t>73:23:013113:790</t>
  </si>
  <si>
    <t>Постановление Администрации города от 14.03.2023 №751, Собственность 73:23:013113:790-73/033/2023-2 от 28.03.2023</t>
  </si>
  <si>
    <t>73:23:013113:796</t>
  </si>
  <si>
    <t>Постановление Администрации города от 13.02.2023 №389, Собственность 73:23:013113:796-73/033/2023-3 от 31.03.2023</t>
  </si>
  <si>
    <t xml:space="preserve">Постановление Администрации города от 27.01.2011 №224. Собственность № 73:23:010610:802-73/033/2023-3  от 04.07.2023  </t>
  </si>
  <si>
    <t>Постановление Администрации города от 11.05.2010 №1529, от 15.05.2013 № 1589. Собственность 73:23:010609:245-73/033/2023-3 от 04.07.2023</t>
  </si>
  <si>
    <t>Постановление Администрации города от 29.02.2008 №571. Собственность 73:23:010906:210-73/033/2023-1  от 04.07.2023</t>
  </si>
  <si>
    <t>260/1000 долей от общей площади 128,5 кв.м.</t>
  </si>
  <si>
    <t>740/1000 долей от общей площади 128,5 кв.м.</t>
  </si>
  <si>
    <t>678/1000 долей от общей площади 60,1 кв.м</t>
  </si>
  <si>
    <t>Постановление Администрации города от 29.02.2008 №571. Собственность 73:23:010212:1209-73/033/2023-1 от 04.07.2023</t>
  </si>
  <si>
    <t>Постановление Администрации города от 29.02.2008 №571, от 31.03.2015 №973. Собственность 73:23:010905:801-73/033/2023-1  от 04.07.2023</t>
  </si>
  <si>
    <t>Постановление Администрации города от 29.02.2008 №571, от 31.03.2015 №973. Собственность 73:23:010905:802-73/033/2023-1  от 04.07.2023</t>
  </si>
  <si>
    <t>Постановление Администрации города от 29.02.2008 №571. Собственность 73:23:010208:661-73/033/2023-1  от 04.07.2023</t>
  </si>
  <si>
    <t>Постановление Администрации города от 29.02.2008 №571. Собственность 73:23:010208:546-73/033/2023-1  от 04.07.2023</t>
  </si>
  <si>
    <t>Постановление Администрации города от 29.02.2008 №571. Собственность 73:23:010212:145-73/033/2023-1  от 04.07.2023</t>
  </si>
  <si>
    <t>Постановление Администрации города от 29.02.2008 №571. Собственность 73:23:010212:481-73/033/2023-1  от 04.07.2023</t>
  </si>
  <si>
    <t>Постановление Администрации города от 19.10.2017 №1936. Собственность 73:23:010212:1257-73/033/2023-1  от 04.07.2023</t>
  </si>
  <si>
    <t>Постановление Администрации города от 29.02.2008 №571. Собственность 73:23:010212:1692-73/033/2023-1  от 04.07.2023</t>
  </si>
  <si>
    <t>Постановление Администрации города от 29.02.2008 №571. Собственность 73:23:010103:1118-73/033/2023-1  от 04.07.2023</t>
  </si>
  <si>
    <t>Постановление Администрации города от 29.02.2008 №571. Собственность 73:23:010103:1160-73/033/2023-1  от 04.07.2023</t>
  </si>
  <si>
    <t>Постановление Администрации города от 29.02.2008 №571. Собственность 73:23:010103:1144-73/033/2023-1 от 04.07.2023</t>
  </si>
  <si>
    <t>Постановление Администрации города от 29.02.2008 №571. Собственность 73:23:010103:732-73/033/2023-1 от 04.07.2023</t>
  </si>
  <si>
    <t>Постановление Администрации города от 29.02.2008 №571. Собственность 73:23:010103:814-73/033/2023-1 от 04.07.2023</t>
  </si>
  <si>
    <t>Постановление Администрации города от 29.02.2008 №571. Собственность 73:23:010103:522-73/033/2023-1 от 04.07.2023</t>
  </si>
  <si>
    <t>Постановление Администрации города от 29.02.2008 №571. Собственность 73:23:010103:519-73/033/2023-1 от 04.07.2023</t>
  </si>
  <si>
    <t>Постановление Администрации города от 29.02.2008 №571.Собственность 73:23:010103:433-73/033/2023-1 от 04.07.2023</t>
  </si>
  <si>
    <t>Постановление Администрации города от 18.08.2008 №2605, Постановление Администрации города от 28.11.2016 №2357. Собственность 73:23:010904:626-73/033/2023-1 от 04.07.2023</t>
  </si>
  <si>
    <t>Постановление Администрации города от 18.08.2008 №2605. Собственность 73:23:010904:568-73/033/2023-1 от 04.07.2023</t>
  </si>
  <si>
    <t>Постановление Администрации города от 18.08.2008 №2605, от 03.04.2013 № 1112. Собственность 73:23:010908:568-73/033/2023-1 от 04.07.2023</t>
  </si>
  <si>
    <t>Постановление Администрации города от 03.04.2013 № 1112. Собственность 73:23:010908:574-73/033/2023-1 от 04.07.2023</t>
  </si>
  <si>
    <t>Постановление Администрации города от 18.08.2008 №2605. Собственность 73:23:010908:480-73/033/2023-1 от 04.07.2023</t>
  </si>
  <si>
    <t>Постановление Администрации города от 18.08.2008 №2605. Собственность 73:23:010908:517-73/033/2023-1 от 04.07.2023</t>
  </si>
  <si>
    <t>Постановление Администрации города от 18.08.2008 №2605. Собственность 73:23:010908:478-73/033/2023-1 от 04.07.2023</t>
  </si>
  <si>
    <t>3/4 долей жилого дома общей площадью 125 кв.м.</t>
  </si>
  <si>
    <t>Постановление Главы города от 17.10.2008 №3383. Собственность 73:23:011101:108-73/033/2023-1 от 03.07.2023</t>
  </si>
  <si>
    <t>Постановление Главы Администрации города от  06.02.2009 №183. Собственность 73:23:011201:461-73/033/2023-4 от 03.07.2023</t>
  </si>
  <si>
    <t>Постановление Главы Администрации города от  06.02.2009 №183. Собственность 73:23:011201:288-73/033/2023-1 от 03.07.2023</t>
  </si>
  <si>
    <t>3/4 доли жилого дома общей площадью 111,8 кв.м.</t>
  </si>
  <si>
    <t>Постановление Главы Администрации города от  06.02.2009 №168. Собственность 73:23:011201:445-73/033/2023-1 от 03.07.2023</t>
  </si>
  <si>
    <t>Постановление Администрации города от 21.11.2007 №3333, от 10.01.2020 №014. Собственность 73:23:011301:270-73/033/2023-1 от 03.07.2023</t>
  </si>
  <si>
    <t>Постановление Администрации города от 21.11.2007 №3334, от 02.02.2012 №339, от 22.03.2012 № 973, от 09.11.2012 № 3936, от 29.03.2013 № 1060, от 17.09.2013 № 2960. Собственность 73:23:011604:1760-73/033/2023-1 от 03.07.2023</t>
  </si>
  <si>
    <t>Постановление Администрации города от 21.11.2007 №3334. Собственность 73:23:011605:616-73/033/2023-1 от 03.07.2023</t>
  </si>
  <si>
    <t>Постановление Администрации города от 21.11.2007 №3334. Собственность 73:23:011604:363-73/033/2023-1 от 03.07.2023</t>
  </si>
  <si>
    <t>Постановление Главы Администрации города от  06.02.2009 №183. Собственность 73:23:011433:37-73/033/2023-1 от 03.07.2023</t>
  </si>
  <si>
    <t>Постановление Администрации города от 29.02.2008 №571. Собственность 73:23:010906:176-73/033/2023-1 от 03.07.2023</t>
  </si>
  <si>
    <t>Постановление Администрации города от 29.02.2008 №571. Собственность 73:23:010203:26-73/033/2023-1 от 03.07.2023</t>
  </si>
  <si>
    <t>Постановление Администрации города от 29.02.2008 №571, от 17.09.2013 № 2960. Собственность 73:23:010905:442-73/033/2023-1 от 03.07.2023</t>
  </si>
  <si>
    <t>Постановление Администрации города от 29.02.2008 №571. Собственность 73:23:010905:350-73/033/2023-1 от 04.07.2023</t>
  </si>
  <si>
    <t>Постановление Администрации города от 29.02.2008 №571. Собственность 73:23:010905:346-73/033/2023-1 от 04.07.2023</t>
  </si>
  <si>
    <t>Постановление Администрации города от 29.02.2008 №571. Собственность 73:23:010905:457-73/033/2023-1 от 04.07.2023</t>
  </si>
  <si>
    <t>613/1000 долей от общей площади 80,5 кв.м.</t>
  </si>
  <si>
    <t>Постановление Администрации города от 02.04.2012 № 1094, от 12.12.2013 № 3987. Собственность 73:23:010905:93-73/033/2023-5 от 04.07.2023</t>
  </si>
  <si>
    <t>Постановление Главы Администрации города от 27.01.2009 №67. Собственность 73:23:010212:413-73/033/2023-1 от 04.07.2023</t>
  </si>
  <si>
    <t>Постановление Администрации города от 29.02.2008 №571, от 31.03.2015 №973. Собственность 73:23:010905:396-73/033/2023-1 от 04.07.2023</t>
  </si>
  <si>
    <t>Постановление Администрации города от 29.02.2008 №570,от 13.05.2015 № 1351,Постановление Администрации города от 15.12.2015 №4114. Собственность 73:23:010908:643-73/033/2023-1 от 04.07.2023</t>
  </si>
  <si>
    <t>Постановление Администрации города от 29.02.2008 №570,от 13.05.2015 № 1351,Постановление Администрации города от 15.12.2015 №4114. Собственность 73:23:010908:628-73/033/2023-1 от 04.07.2023</t>
  </si>
  <si>
    <t>Постановление Администрации города от 29.02.2008 №570,от 13.05.2015 № 1351. Собственность 73:23:010908:676-73/033/2023-1 от 04.07.2023</t>
  </si>
  <si>
    <t>Постановление Администрации города от 29.02.2008 №570, Постановление Администрации города от 15.12.2015 №4114. Собственность 73:23:010902:1568-73/033/2023-1 от 04.07.2023</t>
  </si>
  <si>
    <t>Постановление Администрации города от 30.10.2007 №3080. Собственность 73:23:012005:314-73/033/2023-1 от 04.07.2023</t>
  </si>
  <si>
    <t>Постановление Главы Администрации города от 18.12.2008 №4225. Собственность 73:23:011102:47-73/033/2023-1 от 06.07.2023</t>
  </si>
  <si>
    <t>1/3 доля жилого дома общей площадью 125,9 кв.м.</t>
  </si>
  <si>
    <t>Постановление Главы Администрации города от 18.12.2008 №4225. Собственность 73:23:011103:159-73/033/2023-1 от 06.07.2023</t>
  </si>
  <si>
    <t>1/8 доля жилого дома общей площадью 107,7 кв.м.</t>
  </si>
  <si>
    <t>Постановление Администрации города от 08.11.2007 №3184. Собственность 73:23:014001:1809-73/033/2023-1 от 06.07.2023</t>
  </si>
  <si>
    <t>Постановление Администрации города от 08.11.2007 №3184. Собственность 73:23:014001:1789-73/033/2023-1 от 06.07.2023</t>
  </si>
  <si>
    <t>Постановление Администрации города от 08.11.2007 №3184. Собственность 73:23:014001:1688-73/033/2023-1 от 06.07.2023</t>
  </si>
  <si>
    <t>Постановление Администрации города от 08.11.2007 №3184. Собственность 73:23:014001:1684-73/033/2023-1 от 06.07.2023</t>
  </si>
  <si>
    <t>Постановление Администрации города от 18.08.2008 №2605, от 22.07.2009 №2026, от 18.03.2011 №911, от 09.11.2012 № 3936, от 26.02.2013 № 614, от 26.12.2013 № 4225. Собственность 73:23:012003:224-73/033/2023-1 от 07.07.2023</t>
  </si>
  <si>
    <t>Постановление Администрации города от 29.02.2008 №570. Собственность 73:23:010902:1691-73/033/2023-1 от 07.07.2023</t>
  </si>
  <si>
    <t>Постановление Администрации города от 29.02.2008 №570. Собственность 73:23:010902:1459-73/033/2023-1 от 07.07.2023</t>
  </si>
  <si>
    <t>Постановление Администрации города от 09.07.2012 № 2460, от 15.05.2013 № 1589, от 12.12.2013 № 3987, от 15.12.2014 № 3968. Собственность 73:23:010907:458-73/033/2023-1 от 07.07.2023</t>
  </si>
  <si>
    <t>Постановление Администрации города от 29.02.2008 №570. Собственность 73:23:011005:273-73/033/2023-1 от 07.07.2023</t>
  </si>
  <si>
    <t>Постановление Администрации города от 29.02.2008 №570. Собственность 73:23:010908:908-73/033/2023-1 от 07.07.2023</t>
  </si>
  <si>
    <t>Постановление Администрации города от 29.02.2008 №570. Собственность 73:23:010908:900-73/033/2023-1 от 07.07.2023</t>
  </si>
  <si>
    <t>Постановление Администрации города от 03.12.2008 №4007. Собственность 73:23:010908:405-73/033/2023-1 от 07.07.2023</t>
  </si>
  <si>
    <t>Постановление Администрации города от 03.12.2008 №4007. Собственность 73:23:010908:468-73/033/2023-1 от 07.07.2023</t>
  </si>
  <si>
    <t>Постановление Администрации города от 09.07.2012 № 2460, от 15.05.2013 № 1589, от 12.12.2013 № 3987, от 15.12.2014 № 3968. Собственность 73:23:010907:165-73/033/2023-1 от 07.07.2023</t>
  </si>
  <si>
    <t>Постановление Администрации города от 29.02.2008 №570. Собственность 73:23:010908:785-73/033/2023-1 от 07.07.2023</t>
  </si>
  <si>
    <t>Постановление Администрации города от 29.02.2008 №570. Собственность 73:23:010908:793-73/033/2023-1 от 07.07.2023</t>
  </si>
  <si>
    <t>Постановление Администрации города от 29.02.2008 №570. Собственность 73:23:010908:798-73/033/2023-1 от 07.07.2023</t>
  </si>
  <si>
    <t>Постановление Администрации города от 08.11.2007 №3184. Собственность 73:23:014001:2025-73/033/2023-1 от 07.07.2023</t>
  </si>
  <si>
    <t>Постановление Администрации города от 08.11.2007 №3184. Собственность 73:23:014001:2037-73/033/2023-1 от 07.07.2023</t>
  </si>
  <si>
    <t>Постановление Администрации города от 08.11.2007 №3184. Собственность 73:23:014001:783-73/033/2023-1 от 07.07.2023</t>
  </si>
  <si>
    <t>Постановление Администрации города от 08.11.2007 №3184. Собственность 73:23:014003:767-73/033/2023-1 от 07.07.2023</t>
  </si>
  <si>
    <t>Постановление Администрации города от 08.11.2007 №3184. Собственность 73:23:014003:827-73/033/2023-1 от 07.07.2023</t>
  </si>
  <si>
    <t>Постановление Администрации города от 08.11.2007 №3184. Собственность 73:23:014003:539-73/033/2023-1 от 07.07.2023</t>
  </si>
  <si>
    <t>Постановление Администрации города от 08.11.2007 №3184. Собственность 73:23:014003:587-73/033/2023-1 от 07.07.2023</t>
  </si>
  <si>
    <t>Постановление Администрации города от 08.11.2007 №3182. Собственность 73:23:012005:228-73/033/2023-1 от 07.07.2023</t>
  </si>
  <si>
    <t>Постановление Администрации города от 08.11.2007 №3182. Собственность 73:23:013124:49-73/033/2023-1 от 07.07.2023</t>
  </si>
  <si>
    <t>Постановление Администрации города от 08.11.2007 №3182. Собственность 73:23:014001:2442-73/033/2023-1 от 07.07.2023</t>
  </si>
  <si>
    <t>Постановление Администрации города от 08.11.2007 №3182. Собственность 73:23:014001:2436-73/033/2023-1 от 07.07.2023</t>
  </si>
  <si>
    <t>Постановление Администрации города от 08.11.2007 №3182. Собственность 73:23:014002:1595-73/033/2023-1 от 07.07.2023</t>
  </si>
  <si>
    <t>Постановление Администрации города от 08.11.2007 №3182. Собственность 73:23:014002:1665-73/033/2023-1 от 07.07.2023</t>
  </si>
  <si>
    <t>Постановление Администрации города от 08.11.2007 №3182. Собственность 73:23:014002:1650-73/033/2023-1 от 07.07.2023</t>
  </si>
  <si>
    <t>Постановление Администрации города от 08.11.2007 №3182. Собственность 73:23:014002:1627-73/033/2023-1 от 07.07.2023</t>
  </si>
  <si>
    <t>Постановление Администрации города от 07.06.2018 № 1010. Собственность 73:23:013020:866-73/033/2023-1 от 10.07.2023</t>
  </si>
  <si>
    <t>Постановление Администрации города от 08.11.2007 №3182. Собственность 73:23:013020:841-73/033/2023-1 от 07.07.2023</t>
  </si>
  <si>
    <t>Постановление Администрации города от 08.11.2007 №3182. Собственность 73:23:013020:834-73/033/2023-1 от 10.07.2023</t>
  </si>
  <si>
    <t>Постановление Администрации города от 08.11.2007 №3182, от 16.04.2012 № 1281, от 31.08.2012 № 3122, от 29.03.2013 № 1060, от 12.12.2013 № 3987, от 15.12.2014 № 3968, от 31.03.2015 №973. Собственность 73:23:013020:1045-73/033/2023-1 от 10.07.2023</t>
  </si>
  <si>
    <t>Постановление Администрации города от 26.03.2010 №923, от 29.03.2013 № 1060. Собственность 73:23:013213:155-73/033/2023-1 от 10.07.2023</t>
  </si>
  <si>
    <t>Постановление Администрации города от 26.03.2010 №923, от 29.03.2013 № 1060. Собственность 73:23:011433:75-73/033/2023-1 от 10.07.2023</t>
  </si>
  <si>
    <t>Постановление Администрации города от 18.08.2008 №2605, от 27.05.2013 № 1714. Собственность 73:23:011433:102-73/033/2023-1 от 10.07.2023</t>
  </si>
  <si>
    <t>1/2 доли от общей площади 41,4 кв.</t>
  </si>
  <si>
    <t>Постановление Администрации города от 18.08.2008 №2605. Собственность 73:23:011433:81-73/033/2023-1 от 10.07.2023</t>
  </si>
  <si>
    <t>Постановление Администрации города от 09.07.2012 № 2460, от 29.03.2013 № 1060, от 12.12.2013 № 3987, от 06.06.2014 № 1715,от 31.03,.2015 №973,от 23.10.2015 №3524. Собственность 73:23:013013:3884-73/033/2023-1 от 10.07.2023</t>
  </si>
  <si>
    <t>Постановление Администрации города от 09.07.2012 № 2460, от 29.03.2013 № 1060, от 12.12.2013 № 3987, от 06.06.2014 № 1715,от 31.03,.2015 №973,от 23.10.2015 №3524. Собственность 73:23:013013:3878-73/033/2023-1 от 10.07.2023</t>
  </si>
  <si>
    <t>Постановление Администрации города от 09.07.2012 № 2460, от 29.03.2013 № 1060, от 12.12.2013 № 3987, от 06.06.2014 № 1715,от 31.03,.2015 №973,от 23.10.2015 №3524. Собственность 73:23:013013:3822-73/033/2023-1 от 10.07.2023</t>
  </si>
  <si>
    <t>Постановление Администрации города от 08.11.2007 №3182. Собственность 73:23:013013:3750-73/033/2023-1 от 10.07.2023</t>
  </si>
  <si>
    <t>Постановление Администрации города от 08.11.2007 №3182. Собственность 73:23:013013:3766-73/033/2023-1 от 10.07.2023</t>
  </si>
  <si>
    <t>Постановление Администрации города от 26.03.2010 №923, от 29.03.2013 № 1060. Собственность 73:23:013213:150-73/033/2023-1 от 10.07.2023</t>
  </si>
  <si>
    <t>Постановление Главы Администрации города от  06.02.2009 №183, от 14.11.2012 № 3973, от 10.01.2013 № 10. Собственность 73:23:011417:92-73/033/2023-1 от 11.07.2023</t>
  </si>
  <si>
    <t>Постановление Главы Администрации города от 23.12.2008 №4256, от 25.08.2010 №2815, от 15.05.2013 № 1589. Собственность 73:23:013221:68-73/033/2023-1 от 10.07.2023</t>
  </si>
  <si>
    <t>Постановление Главы Администрации города от  05.02.2009 №160. Собственность 73:23:011410:70-73/033/2023-1 от 11.07.2023</t>
  </si>
  <si>
    <t>Постановление Администрации города от 18.08.2008 №2605. Собственность 73:23:014106:381-73/033/2023-1 от 11.07.2023</t>
  </si>
  <si>
    <t>Постановление Администрации города от 18.08.2008 №2605. Собственность 73:23:014106:291-73/033/2023-1 от 11.07.2023</t>
  </si>
  <si>
    <t>Постановление Администрации города от 18.08.2008 №2605. Собственность 73:23:014106:394-73/033/2023-1 от 10.07.2023</t>
  </si>
  <si>
    <t>Постановление Главы Администрации города от 23.12.2008 №4256. Собственность 73:23:013221:78-73/033/2023-1 от 10.07.2023</t>
  </si>
  <si>
    <t>Постановление Администрации города от 18.08.2008 №2605. Собственность 73:23:014106:418-73/033/2023-1 от 11.07.2023</t>
  </si>
  <si>
    <t>Постановление Главы Администрации города от 23.12.2008 №4256. Собственность 73:23:013221:79-73/033/2023-1 от 10.07.2023</t>
  </si>
  <si>
    <t>Постановление Главы Администрации города от 23.12.2008 №4256. Собственность 73:23:013221:76-73/033/2023-1 от 11.07.2023</t>
  </si>
  <si>
    <t>Постановление Главы Администрации города от 23.12.2008 №4256. Собственность 73:23:013221:75-73/033/2023-1 от 10.07.2023</t>
  </si>
  <si>
    <t>Постановление Главы Администрации города от 23.12.2008 №4256. Собственность 73:23:013221:74-73/033/2023-1 от 10.07.2023</t>
  </si>
  <si>
    <t>Постановление Главы города от 13.03.2008 №631. Собственность 73:23:013204:45-73/033/2023-20 от 10.07.2023</t>
  </si>
  <si>
    <t>73:23:014001:209</t>
  </si>
  <si>
    <t>73:40:50:0478 016 1138</t>
  </si>
  <si>
    <t>Постановление Администрации города от 13.07.2023 №2147. Собственность 73:23:014001:209-73/033/2023-3 от 29.06.2023</t>
  </si>
  <si>
    <t>73:23:014001:2445</t>
  </si>
  <si>
    <t>73:40:50:000 051 214</t>
  </si>
  <si>
    <t>Постановление Администрации города от 13.07.2023 №2148. Собственность 73:23:014001:2445-73/033/2023-2 от 29.06.2023</t>
  </si>
  <si>
    <t>73:23:013134:2287</t>
  </si>
  <si>
    <t>73:40:50:000 013 867</t>
  </si>
  <si>
    <t>Постановление Администрации города от 13.07.2023 №2146. Собственность 73:23:013134:2287-73/033/2023-4 от 29.06.2023</t>
  </si>
  <si>
    <t>73:23:010802:1415</t>
  </si>
  <si>
    <t>Постановление Администрации города от 21.11.2007 №3333. Постановление Администрации города от 11.05.2010 №1524. Собственность 73:23:010609:182-73/033/2023-1 от 04.07.2023</t>
  </si>
  <si>
    <t>Постановление Администрации города от 21.11.2007 №3333. Постановление Администрации города от 11.05.2010 №1524. Собственность 73:23:010609:183-73/033/2023-1 от 04.07.2023</t>
  </si>
  <si>
    <t>Постановление Администрации города от 21.11.2007 №3333. Постановление Администрации города от 11.05.2010 №1525. Собственность 73:23:010609:299-73/033/2023-1 от 04.07.2023</t>
  </si>
  <si>
    <t>Постановление Администрации города от 14.11.2012 № 3973, от 10.01.2013 № 10. Собственность 73:23:011417:101-73/033/2023-1 от 11.07.2023</t>
  </si>
  <si>
    <t>Постановление Главы Администрации города от 03.12.2008 №4009. Собственность 73:23:013222:70-73/033/2023-1 от 10.07.2023</t>
  </si>
  <si>
    <t>Постановление Главы Администрации города от 03.12.2008 №4009. Собственность 73:23:013222:68-73/033/2023-1 от 11.07.2023</t>
  </si>
  <si>
    <t>Постановление Главы Администрации города от  06.02.2009 №183. Собственность 73:23:013233:115-73/033/2023-1 от 11.07.2023</t>
  </si>
  <si>
    <t>Постановление Главы Администрации города от  06.02.2009 №183. Собственность 73:23:013233:113-73/033/2023-1 от 11.07.2023</t>
  </si>
  <si>
    <t>Постановление Главы Администрации города от  06.02.2009 №183. Собственность 73:23:013233:112-73/033/2023-1 от 11.07.2023</t>
  </si>
  <si>
    <t>Постановление Главы Администрации города от  06.02.2009 №183. Собственность 73:23:013233:111-73/033/2023-1 от 10.07.2023</t>
  </si>
  <si>
    <t>Постановление Администрации города от 18.08.2008 №2598. Собственность 73:23:010801:1795-73/033/2023-1 от 13.07.2023</t>
  </si>
  <si>
    <t>Постановление Администрации города от 18.08.2008 №2598. Собственность 73:23:010801:1794-73/033/2023-1 от 13.07.2023</t>
  </si>
  <si>
    <t>Постановление Администрации города от 18.08.2008 №2598. Собственность 73:23:010801:1949-73/033/2023-1 от 13.07.2023</t>
  </si>
  <si>
    <t>Постановление Администрации города от 18.08.2008 №2598. Собственность 73:23:010802:1375-73/033/2023-1 от 13.07.2023</t>
  </si>
  <si>
    <t>Постановление Администрации города от 18.08.2008 №2598. Собственность 73:23:010802:1318-73/033/2023-1 от 13.07.2023</t>
  </si>
  <si>
    <t>Постановление Администрации города от 18.08.2008 №2598. Собственность 73:23:010803:671-73/033/2023-1 от 13.07.2023</t>
  </si>
  <si>
    <t>Постановление Администрации города от 18.08.2008 №2598. Собственность 73:23:010803:766-73/033/2023-1 от 13.07.2023</t>
  </si>
  <si>
    <t>Постановление Администрации города от 18.08.2008 №2598. Собственность 73:23:010803:803-73/033/2023-1 от 13.07.2023</t>
  </si>
  <si>
    <t>Постановление Администрации города от 18.08.2008 №2598, от 02.02.2012 №341, от 17.09.2013 № 2960, от 11.04.2014 № 1040, от 26.06.2015 №1833. Собственность 73:23:010802:1547-73/033/2023-1 от 13.07.2023</t>
  </si>
  <si>
    <t>Постановление Администрации города от 18.08.2008 №2598. Собственность 73:23:010802:1047-73/033/2023-1 от 13.07.2023</t>
  </si>
  <si>
    <t>Постановление Администрации города от 18.08.2008 №2598. Собственность 73:23:010802:1065-73/033/2023-1 от 13.07.2023</t>
  </si>
  <si>
    <t>Постановление Администрации города от 18.08.2008 №2598. Собственность 73:23:010804:431-73/033/2023-1 от 13.07.2023</t>
  </si>
  <si>
    <t>Постановление Администрации города от 18.08.2008 №2598. Собственность 73:23:010804:510-73/033/2023-1 от 13.07.2023</t>
  </si>
  <si>
    <t>Постановление Администрации города от 18.08.2008 №2598, от 11.10.2013 № 3265, от 26.12.2013 № 4225, от 02.10.2014 №3049, от 06.06.2014 № 1715. Собственность 73:23:010802:1415-73/033/2023-1 от 13.07.2023</t>
  </si>
  <si>
    <t>Постановление Администрации города от 18.08.2008 №2598, от 05.09.2012 № 3152, от 09.11.2012 № 3936, от 26.02.2013 № 614, от 29.03.2013 № 1060, от 12.12.2013 № 3987, от 15.12.2014 № 3968. Собственность 73:23:010804:363-73/033/2023-1 от 13.07.2023</t>
  </si>
  <si>
    <t>Постановление Администрации города от 18.08.2008 №2598, от 05.09.2012 № 3152, от 09.11.2012 № 3936, от 26.02.2013 № 614, от 29.03.2013 № 1060, от 12.12.2013 № 3987, от 15.12.2014 № 3968. Собственность 73:23:010804:379-73/033/2023-1 от 13.07.2023</t>
  </si>
  <si>
    <t>Постановление Администрации города от 18.08.2008 №2598. Собственность 73:23:010802:779-73/033/2023-1 от 13.07.2023</t>
  </si>
  <si>
    <t>Постановление Администрации города от 18.08.2008 №2598, от 29.05.2012 № 1886, от 31.08.2012 № 3122, от 29.03.2013 № 1060, от 11.07.2013 № 2168, от 15.12.2014 № 3968,от 23.10.2015 №3524. Собственность 73:23:010804:263-73/033/2023-1 от 13.07.2023</t>
  </si>
  <si>
    <t>Постановление Администрации города от 18.08.2008 №2598, от 29.05.2012 № 1886, от 31.08.2012 № 3122, от 29.03.2013 № 1060, от 11.07.2013 № 2168, от 15.12.2014 № 3968,от 23.10.2015 №3524. Собственность 73:23:010804:57-73/033/2023-1 от 13.07.2023</t>
  </si>
  <si>
    <t>Постановление Администрации города от 18.08.2008 №2598, от 29.05.2012 № 1886, от 11.07.2013 № 2168, от 25.12.2014 № 4178. Собственность 73:23:010801:1788-73/033/2023-1 от 13.07.2023</t>
  </si>
  <si>
    <t>Постановление Администрации города от 18.08.2008 №2598, от 29.05.2012 № 1886, от 11.07.2013 № 2168, от 25.12.2014 № 4178. Собственность 73:23:010801:1721-73/033/2023-1 от 13.07.2023</t>
  </si>
  <si>
    <t>73:23:013020:822</t>
  </si>
  <si>
    <t>73:40:50:000 010 751</t>
  </si>
  <si>
    <t>92/1000 от общей площади 272,9 кв.м.</t>
  </si>
  <si>
    <t>Постановление Администрации города от 18.07.2023 № 2187. Долевая собственность 73:23:013020:822-73/033/2023-83 от 29.06.2023</t>
  </si>
  <si>
    <t>62/1000 доли от общей площади 270,9 кв.м</t>
  </si>
  <si>
    <t>Постановление Администрации города от 18.07.2023 №3182. Долевая собственность 73:23:013020:968-73/033/2023-23 от 29.06.2023</t>
  </si>
  <si>
    <t>Постановление Администрации города от 27.02.2008 №462. Собственность 73:23:010507:2223-73/033/2023-1 от 18.07.2023</t>
  </si>
  <si>
    <t>Постановление Администрации города от 04.04.2011 №1295, от 15.05.2013 № 1589, договор дарения №1-634 от 16.05.1994 администрации. Собственность 73:23:010609:773-73/033/2023-1 от 19.07.2023</t>
  </si>
  <si>
    <t>Постановление Администрации города от 27.02.2008 №462, от 09.11.2012 № 3936. Собственность 73:23:010609:756-73/033/2023-1 от 19.07.2023</t>
  </si>
  <si>
    <t>Постановление Администрации города от 27.02.2008 №462. Собственность 73:23:010507:1042-73/033/2023-1 от 18.07.2023</t>
  </si>
  <si>
    <t>Постановление Администрации города от 27.02.2008 №462. Собственность 73:23:010609:937-73/033/2023-1 от 18.07.2023</t>
  </si>
  <si>
    <t>Постановление Администрации города от 25.06.2012 № 2218. Собственность 73:23:010609:872-73/033/2023-1 от 18.07.2023</t>
  </si>
  <si>
    <t>Постановление Администрации города от 27.02.2008 №462. Собственность 73:23:010609:880-73/033/2023-1 от 18.07.2023</t>
  </si>
  <si>
    <t>Постановление Администрации города от 27.02.2008 №462. Постановление Администрации города от 12.11.2010 №3960. Собственность 73:23:010609:606-73/033/2023-1 от 18.07.2023</t>
  </si>
  <si>
    <t>Постановление Администрации города от 27.02.2008 №462, от 26.02.2014 № 491,от 13.05.2015 №1351. Собственность 73:23:010509:1667-73/033/2023-1 от 18.07.2023</t>
  </si>
  <si>
    <t>Постановление Администрации города от 27.02.2008 №462, от 26.02.2014 № 491, от 13.05.2015 №1351. Собственность 73:23:010509:1706-73/033/2023-1 от 18.07.2023</t>
  </si>
  <si>
    <t>Постановление Администрации города от 27.02.2008 №462, от 15.05.2013 № 1589. Собственность 73:23:010609:570-73/033/2023-1 от 18.07.2023</t>
  </si>
  <si>
    <t>Постановление Администрации города от 27.02.2008 №462, от 15.05.2013 № 1589. Собственность 73:23:010609:574-73/033/2023-1 от 18.07.2023</t>
  </si>
  <si>
    <t>Постановление Администрации города от 27.02.2008 №462, от 15.05.2013 № 1589. Собственность 73:23:010609:578-73/033/2023-1 от 18.07.2023</t>
  </si>
  <si>
    <t>Постановление Администрации города от 27.02.2008 №462. Собственность 73:23:010509:1857-73/033/2023-1 от 18.07.2023</t>
  </si>
  <si>
    <t>Постановление Администрации города от 26.12.2013 № 4227, от 13.05.2015 №1351, от 28.11.2016 №2359. Собственность 73:23:010509:1350-73/033/2023-1 от 18.07.2023</t>
  </si>
  <si>
    <t>Постановление Администрации города от 27.02.2008 №462. Собственность 73:23:010609:374-73/033/2023-1 от 18.07.2023</t>
  </si>
  <si>
    <t>Постановление Администрации города от 27.02.2008 №462. Собственность 73:23:010609:344-73/033/2023-1 от 18.07.2023</t>
  </si>
  <si>
    <t>Постановление Администрации города от 03.12.2008 №4010. Собственность 73:23:010610:1015-73/033/2023-1 от 17.07.2023</t>
  </si>
  <si>
    <t>Постановление Администрации города от 27.02.2008 №462. Собственность 73:23:010610:880-73/033/2023-1 от 18.07.2023</t>
  </si>
  <si>
    <t>Постановление Администрации города от 27.02.2008 №462. Собственность 73:23:010610:848-73/033/2023-1 от 18.07.2023</t>
  </si>
  <si>
    <t>Постановление Главы Администрации города от 27.01.2009 №67. Собственность 73:23:013203:41-73/033/2023-1 от 18.07.2023</t>
  </si>
  <si>
    <t>Постановление Администрации города от 27.02.2008 №462, Постановление Администрации города от 15.12.2015 №4114. Собственность 73:23:013233:123-73/033/2023-1 от 18.07.2023</t>
  </si>
  <si>
    <t>Постановление Администрации города от 27.02.2008 №462, Постановление Администрации города от 15.12.2015 №4114. Собственность 73:23:013233:122-73/033/2023-1 от 17.07.2023</t>
  </si>
  <si>
    <t>Постановление Администрации города от 27.02.2008 №462, от 11.10.2013 № 3265, от 12.12.2013 № 3987, от 11.04.2014 № 1040, от 27.03.2020 №566. Собственность 73:23:010507:2107-73/033/2023-1 от 17.07.2023</t>
  </si>
  <si>
    <t>Постановление Администрации города от 27.02.2008 №462, от 26.02.2014 № 491, от 31.03.2015 №973. Собственность 73:23:010507:1926-73/033/2023-1 от 17.07.2023</t>
  </si>
  <si>
    <t>Постановление Администрации города от 15.09.2010 №3102, от 26.09.2014 № 2963. Собственность 73:23:010507:1193-73/033/2023-1 от 18.07.2023</t>
  </si>
  <si>
    <t>Постановление Администрации города от 27.02.2008 №462. Постановление Администрации города от 15.09.2010 №3103, от 26.09.2014 № 2963. Собственность 73:23:014114:157-73/033/2023-1 от 17.07.2023</t>
  </si>
  <si>
    <t>Постановление Администрации города от 10.07.2008 №2060, от 02.02.2012 №344, от 22.03.2012 № 973, от 17.09.2013 № 2960, от 12.12.2013 № 3987. Собственность 73:23:010803:182-73/033/2022-1 от 28.02.2022</t>
  </si>
  <si>
    <t>Постановление Администрации города от 13.11.2010 №3981, от 23.12.2011 №4870, от 12.12.2013 № 3987. Собственность 73:23:010604:143-73/033/2023-1 от 20.07.2023</t>
  </si>
  <si>
    <t>Постановление Администрации города от 27.02.2008 №462. Постановление Администрации города от 12.11.2010 №3960, от 23.12.2011 №4870, от 12.12.2013 № 3987. Собственность 73:23:010604:140-73/033/2023-1 от 20.07.2023</t>
  </si>
  <si>
    <t>Постановление Администрации города от 27.02.2008 №462. Собственность 73:23:010604:268-73/033/2023-1 от 20.07.2023</t>
  </si>
  <si>
    <t>Постановление Администрации города от 13.11.2010 №3981. Собственность 73:23:010507:970-73/033/2023-1 от 20.07.2023</t>
  </si>
  <si>
    <t>1/4 доли от общей площади 65,1 кв.м.</t>
  </si>
  <si>
    <t>443/1000 долей жилого дома от общей площади 68,3 кв.м.</t>
  </si>
  <si>
    <t>104/1000 доли от общей площади 155,3 кв.м.</t>
  </si>
  <si>
    <t>Договор социального найма жилого помещения № 946 от 03.10.2022 (постановление Администрации города от 03.10.2022 № 2645)</t>
  </si>
  <si>
    <t xml:space="preserve"> Сагирова Татьяна Алексеевна</t>
  </si>
  <si>
    <t>Договор найма жилого помещения маневренного фонда от 26.01.2023 № 18 (постановление Администрации города от 19.01.2023 № 130)</t>
  </si>
  <si>
    <t>Мариенко Лариса Алексеевна</t>
  </si>
  <si>
    <t>73:40:50:000 018 587</t>
  </si>
  <si>
    <t>322/1000 долей от общей площади 60,1 кв.м</t>
  </si>
  <si>
    <t xml:space="preserve">Постановление Администрации города от 21.07.2023 №2233. Собственность № 73:23:010610:802-73/002/2017-1  от 29.08.2017  </t>
  </si>
  <si>
    <t>73:23:011601:1116</t>
  </si>
  <si>
    <t>73:40:50:000 017 078</t>
  </si>
  <si>
    <t>Постановление Администрации города от 25.07.2023 №2267, собственность 73:23:011601:1116-73/033/2023-7 от 13.07.2023</t>
  </si>
  <si>
    <t>73:23:011601:1057</t>
  </si>
  <si>
    <t>73:40:50:000 017 110</t>
  </si>
  <si>
    <t>Постановление Администрации города от 25.07.2023 №2267, собственность 73:23:011601:1057-73/033/2023-3 от 13.07.2023</t>
  </si>
  <si>
    <t>73:23:011601:1066</t>
  </si>
  <si>
    <t>73:40:50:000 017 090</t>
  </si>
  <si>
    <t>Постановление Администрации города от 25.07.2023 №2267, собственность 73:23:011601:1066-73/033/2023-3 от 13.07.2023</t>
  </si>
  <si>
    <t>73:23:011601:1067</t>
  </si>
  <si>
    <t>Постановление Администрации города от 25.07.2023 №2267, собственность 73:23:011601:1067-73/033/2023-3 от 12.07.2023</t>
  </si>
  <si>
    <t>73:23:011601:1082</t>
  </si>
  <si>
    <t>73:40:50:000 017 112</t>
  </si>
  <si>
    <t>Постановление Администрации города от 25.07.2023 №2267, собственность 73:23:011601:1082-73/033/2023-3 от 12.07.2023</t>
  </si>
  <si>
    <t>73:23:011601:1083</t>
  </si>
  <si>
    <t>73:23:011601:1085</t>
  </si>
  <si>
    <t>73:40:50:000 017 114</t>
  </si>
  <si>
    <t>Постановление Администрации города от 25.07.2023 №2267, собственность 73:23:011601:1083-73/033/2023-3 от 13.07.2023</t>
  </si>
  <si>
    <t>Постановление Администрации города от 25.07.2023 №2267, собственность 73:23:011601:1085-73/033/2023-3 от 13.07.2023</t>
  </si>
  <si>
    <t>73:23:011601:1092</t>
  </si>
  <si>
    <t>73:40:50:000 017 115</t>
  </si>
  <si>
    <t>Постановление Администрации города от 25.07.2023 №2267, собственность 73:23:011601:1092-73/033/2023-3 от 12.07.2023</t>
  </si>
  <si>
    <t>73:23:011601:1099</t>
  </si>
  <si>
    <t>Постановление Администрации города от 25.07.2023 №2267, собственность 73:23:011601:1099-73/033/2023-3 от 12.07.2023</t>
  </si>
  <si>
    <t>73:23:011601:1100</t>
  </si>
  <si>
    <t>73:40:50:000 017 117</t>
  </si>
  <si>
    <t>Постановление Администрации города от 25.07.2023 №2267, собственность 73:23:011601:1100-73/033/2023-3 от 14.07.2023</t>
  </si>
  <si>
    <t>73:23:011601:1101</t>
  </si>
  <si>
    <t>73:40:50:000 017 118</t>
  </si>
  <si>
    <t>Постановление Администрации города от 25.07.2023 №2267, собственность 73:23:011601:1101-73/033/2023-3 от 12.07.2023</t>
  </si>
  <si>
    <t>73:23:011601:1102</t>
  </si>
  <si>
    <t>Постановление Администрации города от 25.07.2023 №2267, собственность 73:23:011601:1102-73/033/2023-3 от 12.07.2023</t>
  </si>
  <si>
    <t>73:23:011601:1107</t>
  </si>
  <si>
    <t>73:40:50:000 017 120</t>
  </si>
  <si>
    <t>Постановление Администрации города от 25.07.2023 №2267, собственность 73:23:011601:1107-73/033/2023-3 от 14.07.2023</t>
  </si>
  <si>
    <t>73:40:50:000 017 121</t>
  </si>
  <si>
    <t>Постановление Администрации города от 25.07.2023 №2267, собственность 73:23:011601:1110-73/033/2023-3 от 12.07.2023</t>
  </si>
  <si>
    <t>кв.11 Договор найма от 07.09.2017 №527, доп.соглашение от 15.03.2019;                 кв.11 Договор найма от 22.09.2017 №621, доп.соглашение от 29.11.2018;     кв.11Договор найма от 08.09.2017 №593, доп.соглашение от 29.11.2018;     кв.11Договор найма от 15.09.2017 №612, доп.соглашение от 29.11.2018;     кв.11Договор найма от 25.08.2017 №491, доп.соглашение от 04.12.2018;     кв.11Договор найма от 15.09.2017 №614</t>
  </si>
  <si>
    <t>Нигматуллина Румия Вагизовна;     Щербакова Галина Владимировна;   Кондрашкина Анна Ивановна;                   Соколов Роман Владимирович;                 Чернышова Наталья Сергеевна;                   Зотов Александр Евгеньевич</t>
  </si>
  <si>
    <t>423/1000 доли от общей площади 380,0 кв.м.</t>
  </si>
  <si>
    <t>Постановление Главы города от 23.10.2008 №3478, от 02.02.2012 №342. Собственность 73:23:010101:6646-73/033/2023-1 от 08.08.2023</t>
  </si>
  <si>
    <t>Постановление Главы города от 23.10.2008 №3478, от 23.05.2013 № 1686, от 25.11.2015 №3873. Собственность 73:23:010101:7837-73/033/2023-1 от 08.08.2023</t>
  </si>
  <si>
    <t>Постановление Главы города от 23.10.2008 №3478, от 21.08.2013 № 2620, от 31.03.2015 №973. Собственность 73:23:010101:6567-73/033/2023-1 от 08.08.2023</t>
  </si>
  <si>
    <t>Постановление Главы города от 23.10.2008 №3478, от 21.03.2013 № 914, от 17.09.2013 № 2960, от 12.12.2013 № 3987. Собственность 73:23:010905:736-73/033/2023-1 от 08.08.2023</t>
  </si>
  <si>
    <t>Постановление Главы города от 23.10.2008 №3478, от 02.02.2012 №342. Собственность 73:23:010212:427-73/033/2023-1 от 08.08.2023</t>
  </si>
  <si>
    <t>Постановление Главы города от 23.10.2008 №3478, от 10.04.2012 № 1204, от 26.02.2013 № 614, от 29.03.2013 № 1060, от 11.07.2013 № 2168, от 12.12.2013 № 3987, от 06.06.2014 № 1715. Собственность 73:23:010905:675-73/033/2023-1 от 08.08.2023</t>
  </si>
  <si>
    <t>Постановление Главы города от 23.10.2008 №3478. Собственность 73:23:010905:762-73/033/2023-1 от 08.08.2023</t>
  </si>
  <si>
    <t>Постановление Главы города от 23.10.2008 №3478. Собственность 73:23:010905:542-73/033/2023-1 от 08.08.2023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</si>
  <si>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№2359. Собственность 73:23:010901:646-73/033/2023-1 от 08.08.2023</t>
  </si>
  <si>
    <t>Постановление Главы города от 23.10.2008 №3478. Собственность 73:23:010901:141-73/033/2023-1 от 08.08.2023</t>
  </si>
  <si>
    <t>Постановление Администрации города от 10.07.2008 №2060. Собственность 73:23:010102:1775-73/033/2023-1 от 07.08.2023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</si>
  <si>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№2359. Собственность 73:23:010901:618-73/033/2023-1 от 07.08.2023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</si>
  <si>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№2359, от 14.07.2020 №1273. Собственность 73:23:010901:627-73/033/2023-1 от 08.08.2023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</si>
  <si>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№2359. Собственность 73:23:010901:723-73/033/2023-1 от 07.08.2023</t>
  </si>
  <si>
    <t>Постановление Главы города от 23.10.2008 №3478. Собственность 73:23:010905:563-73/033/2023-1 от 08.08.2023</t>
  </si>
  <si>
    <t xml:space="preserve"> 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</si>
  <si>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№2359. Собственность 73:23:010901:735-73/033/2023-1 от 07.08.2023</t>
  </si>
  <si>
    <t>Постановление Главы города от 23.10.2008 №3478. Собственность 73:23:010101:8618-73/033/2023-1 от 07.08.2023</t>
  </si>
  <si>
    <t>Постановление Главы города от 23.10.2008 №3478. Собственность 73:23:010101:8603-73/033/2023-1 от 07.08.2023</t>
  </si>
  <si>
    <t>Постановление Главы города от 23.10.2008 №3478. Собственность 73:23:010101:8580-73/033/2023-1 от 07.08.2023</t>
  </si>
  <si>
    <t>Постановление Главы города от 23.10.2008 №3478. Собственность 73:23:010901:532-73/033/2023-1 от 07.08.2023</t>
  </si>
  <si>
    <t>Постановление Главы города от 23.10.2008 №3478. Собственность 73:23:010901:547-73/033/2023-1 от 07.08.2023</t>
  </si>
  <si>
    <t>Постановление Главы города от 23.10.2008 №3478. Собственность 73:23:010101:8452-73/033/2023-1 от 07.08.2023</t>
  </si>
  <si>
    <t>Постановление Главы города от 23.10.2008 №3478, от 18.10.2012 № 3658. Собственность 73:23:010101:2482-73/033/2023-1 от 07.08.2023</t>
  </si>
  <si>
    <t>Постановление Администрации города от 10.07.2008 №2060. Собственность 73:23:010802:194-73/033/2023-1 от 24.07.2023</t>
  </si>
  <si>
    <t>Постановление Администрации города от 26.08.2010 №2851, от 26.02.2013 № 614, от 29.03.2013 № 1060, от 12.12.2013 № 3987. Собственность 73:23:010102:1901-73/033/2023-1 от 24.07.2023</t>
  </si>
  <si>
    <t>Постановление Администрации города от 10.07.2008 №2060. Собственность 73:23:010803:348-73/033/2023-1 от 24.07.2023</t>
  </si>
  <si>
    <t>Постановление Администрации города от 10.07.2008 №2060. Собственность 73:23:010803:470-73/033/2023-1 от 24.07.2023</t>
  </si>
  <si>
    <t>Постановление Администрации города от 10.07.2008 №2060, от 31.01.2013 № 241, от 29.03.2013 № 1060, от 11.07.2013 № 2168, от 17.09.2013 № 2960, от 12.12.2013 № 3987,Постановление Администрации города от 24.07.2015 №2547. Собственность 73:23:010102:1147-73/033/2023-1 от 24.07.2023</t>
  </si>
  <si>
    <t>Постановление Администрации города от 10.07.2008 №2060. Собственность 73:23:010102:2076-73/033/2023-1 от 24.07.2023</t>
  </si>
  <si>
    <t>Постановление Администрации города от 31.01.2013 № 241, от 29.03.2013 № 1060. Собственность 73:23:010802:634-73/033/2023-1 от 24.07.2023</t>
  </si>
  <si>
    <t>Постановление Главы Администрации города от 27.01.2009 №67. Собственность 73:23:010102:1843-73/033/2023-1 от 24.07.2023</t>
  </si>
  <si>
    <t>Постановление Главы Администрации города от 27.01.2009 №67. Собственность 73:23:010102:1830-73/033/2023-1 от 24.07.2023</t>
  </si>
  <si>
    <t>Постановление Администрации города от 05.02.2016 №274. Собственность 73:23:010803:357-73/033/2023-1 от 21.07.2023</t>
  </si>
  <si>
    <t>Постановление Администрации города от 26.08.2010 №2851, от 26.02.2013 № 614, от 29.03.2013 № 1060, от 12.12.2013 № 3987. Собственность 73:23:010102:1954-73/033/2023-1 от 21.07.2023</t>
  </si>
  <si>
    <t>Постановление Администрации города от 10.07.2008 №2060. Собственность 73:23:010802:268-73/033/2023-1 от 24.07.2023</t>
  </si>
  <si>
    <t>Постановление Администрации города от 10.07.2008 №2060. Собственность 73:23:010102:1975-73/033/2023-1 от 21.07.2023</t>
  </si>
  <si>
    <r>
      <t>Договор социального найма жилого помещения №228 от 19.02.2015 (постановление Администрации города от 19.02.2015 №529)</t>
    </r>
    <r>
      <rPr>
        <i/>
        <sz val="10"/>
        <rFont val="Times New Roman"/>
        <family val="1"/>
        <charset val="204"/>
      </rPr>
      <t xml:space="preserve">                                    </t>
    </r>
  </si>
  <si>
    <t>Постановление Администрации города от 10.07.2008 №2060. Собственность 73:23:010102:2011-73/033/2023-1 от 21.07.2023</t>
  </si>
  <si>
    <t>Постановление Администрации города от 10.07.2008 №2060. Собственность 73:23:010102:1080-73/033/2023-1 от 21.07.2023</t>
  </si>
  <si>
    <t>Постановление Администрации города от 10.07.2008 №2060. Собственность 73:23:010102:2084-73/033/2023-1 от 21.07.2023</t>
  </si>
  <si>
    <t>Постановление Администрации города от 10.07.2008 №2060. Собственность 73:23:010102:780-73/033/2023-1 от 21.07.2023</t>
  </si>
  <si>
    <t>Постановление Администрации города от 10.07.2008 №2060. Собственность 73:23:010102:779-73/033/2023-1 от 21.07.2023</t>
  </si>
  <si>
    <t>Постановление Администрации города от 10.07.2008 №2060. Собственность 73:23:010102:717-73/033/2023-1 от 21.07.2023</t>
  </si>
  <si>
    <t>Постановление Администрации города от 10.07.2008 №2060. Собственность 73:23:010102:757-73/033/2023-1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</si>
  <si>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73:23:010102:565-73/033/2023-1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</si>
  <si>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73:23:010102:557-73/033/2023-1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</si>
  <si>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73:23:010102:495-73/033/2023-1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</si>
  <si>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73:23:010102:443-73/033/2023-1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</si>
  <si>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73:23:010102:516-73/033/2023-1 от 21.07.2023</t>
  </si>
  <si>
    <t>Постановление Администрации города от 10.07.2008 №2060, от 31.01.2013 № 241, от 15.05.2013 № 1589, от 11.07.2013 № 2168, от 17.09.2013 № 2960, от 11.04.2014 № 1040,от 13.05.2015 №1351. Собственность 73:23:010102:510-73/033/2023-1 от 21.07.2023</t>
  </si>
  <si>
    <t>375/1000 доли от общей площади 54,4 кв.м.</t>
  </si>
  <si>
    <t>Постановление Администрации города от 23.08.2023 №2606, Долевая осбственность 73:23:010609:289-73/033/2023-6 от 30.03.2023</t>
  </si>
  <si>
    <t>Постановление Главы Администрации города от 21.11.2008 №3829, от 17.09.2013 № 2960, от 12.12.2013 № 3987,от 31.03.2015 №973. Собственность 73:23:015211:434-73/033/2023-1 от 25.08.2023</t>
  </si>
  <si>
    <t>Постановление Главы Администрации города от 21.11.2008 №3829, от 17.09.2013 № 2960, от 12.12.2013 № 3987,от 31.03.2015 №973. Собственность 73:23:015211:419-73/033/2023-1 от 25.08.2023</t>
  </si>
  <si>
    <t>Постановление Главы Администрации города от 21.11.2008 №3829, от 13.04.2011 №1377, от 22.03.2012 № 973, от 31.08.2012 № 3122, от 11.07.2013 № 2168, от 17.09.2013 № 2960, от 15.12.2014 № 3968,Постановление Администрации города от 24.07.2015. №2547,от 15.12.2015 №4114. Собственность 73:23:015211:408-73/033/2023-1 от 25.08.2023</t>
  </si>
  <si>
    <t>Постановление Главы Администрации города от 21.11.2008 №3829, от 13.04.2011 №1377, от 22.03.2012 № 973, от 31.08.2012 № 3122, от 11.07.2013 № 2168, от 17.09.2013 № 2960, от 15.12.2014 № 3968,Постановление Администрации города от 24.07.2015 №2547,от 15.12.2015 №4114. Собственность 73:23:015211:388-73/033/2023-1 от 25.08.2023</t>
  </si>
  <si>
    <t>Постановление Главы Администрации города от 21.11.2008 №3829, от 13.04.2011 №1377, от 22.03.2012 № 973, от 31.08.2012 № 3122, от 11.07.2013 № 2168, от 17.09.2013 № 2960, от 15.12.2014 № 3968,Постановление Администрации города от 24.07.2015 №2547,от 15.12.2015 №4114. Собственность 73:23:015211:56-73/033/2023-1 от 25.08.2023</t>
  </si>
  <si>
    <t>Постановление Главы Администрации города от 21.11.2008 №3829, от 13.04.2011 №1377, от 29.05.2012 № 1891, от 11.07.2013 № 2168, от 26.09.2014 № 2963, от 15.12.2015 №4114. Собственность 73:23:015211:289-73/033/2023-1 от 25.08.2023</t>
  </si>
  <si>
    <t>Постановление Главы Администрации города от 21.11.2008 №3829. Постановление Администрации города от 13.04.2011 №1377. Собственность 73:23:015211:344-73/033/2023-1 от 25.08.2023</t>
  </si>
  <si>
    <t>Постановление Администрации города от 21.01.2010 №53, от 17.10.2011 №3988, от 17.09.2012 № 3275, от 09.11.2012 № 3936, от 15.05.2013 № 1589, от 11.07.2013 № 2168, от 12.12.2013 № 3987,от 31.03.2015 №973. Собственность 73:23:015213:30-73/033/2023-1 от 25.08.2023</t>
  </si>
  <si>
    <t>Постановление Администрации города от 22.07.2008 №2257. Постановление Администрации города от 14.04.2011 №1382. Собственность 73:23:010508:1090-73/033/2023-1 от 25.08.2023</t>
  </si>
  <si>
    <t>Постановление Администрации города от 22.07.2008 №2257. Постановление Администрации города от 14.04.2011 №1382, от 13.05.2015 №1351. Собственность 73:23:010509:967-73/033/2023-1 от 25.08.2023</t>
  </si>
  <si>
    <t>Постановление Администрации города от 22.07.2008 №2257. Постановление Администрации города от 14.04.2011 №1382, от 13.05.2015 №1351. Собственность 73:23:010508:1082-73/033/2023-1 от 25.08.2023</t>
  </si>
  <si>
    <t>Постановление Администрации города от 22.07.2008 №2257, от 21.03.2013 № 914, от 11.07.2013 № 2168, от 12.12.2013 № 3987, от 25.12.2014 № 4178. Собственность 73:23:010509:2405-73/033/2023-1 от 25.08.2023</t>
  </si>
  <si>
    <t>Постановление Администрации города от 22.07.2008 №2257. Собственность 73:23:010508:637-73/033/2023-1 от 25.08.2023</t>
  </si>
  <si>
    <t>Постановление Администрации города от 22.07.2008 №2257, от 10.04.2012 № 1203, от 09.11.2012 № 3936, от 15.05.2013 № 1589, от 11.07.2013 № 2168, от 11.04.2014 № 1040. Собственность 73:23:010508:892-73/033/2023-1 от 25.08.2023</t>
  </si>
  <si>
    <t>Постановление Администрации города от 22.07.2008 №2257, от 19.02.2013 № 558, от 15.05.2013 № 1589, от 11.07.2013 № 2168, от 11.04.2014 № 1040. Собственность 73:23:010509:2307-73/033/2023-1 от 25.08.2023</t>
  </si>
  <si>
    <t>Постановление Администрации города от 22.07.2008 №2257. Постановление Администрации города от 26.09.2014 №2964. Собственность 73:23:010509:2201-73/033/2023-1 от 25.08.2023</t>
  </si>
  <si>
    <t>Постановление Администрации города от 22.07.2008 №2257. Постановление Администрации города от 26.09.2014 №2964. Собственность 73:23:010509:2204-73/033/2023-1 от 25.08.2023</t>
  </si>
  <si>
    <t>Постановление Администрации города от 22.07.2008 №2257, от 08.04.2015 №1042,Постановление Администрации города от 15.12.2015 №4114. Собственность 73:23:010508:554-73/033/2023-1 от 24.08.2023</t>
  </si>
  <si>
    <t>Постановление Администрации города от 22.07.2008 №2257, от 08.04.2015 №1042,Постановление Администрации города от 15.12.2015 №4114. Собственность 73:23:010508:496-73/033/2023-1 от 24.08.2023</t>
  </si>
  <si>
    <t>Постановление Главы города от 23.10.2008 №3478. Собственность 73:23:010101:6879-73/033/2023-1 от 27.07.2023</t>
  </si>
  <si>
    <t>Постановление Главы города от 23.10.2008 №3478. Собственность 73:23:010101:963-73/033/2023-1 от 27.07.2023</t>
  </si>
  <si>
    <t>Постановление Главы города от 23.10.2008 №3478. Собственность 73:23:010801:2492-73/033/2023-1 от 27.07.2023</t>
  </si>
  <si>
    <t>Постановление Главы города от 23.10.2008 №3478, от 21.08.2013 № 2620. Собственность 73:23:010903:935-73/033/2023-1 от 27.07.2023</t>
  </si>
  <si>
    <t>Постановление Главы города от 23.10.2008 №3478, от 06.06.2014 № 1714, от 15.12.2014 № 3968. Собственность 73:23:010801:2293-73/033/2023-1 от 27.07.2023</t>
  </si>
  <si>
    <t>Постановление Главы города от 23.10.2008 №3478. Собственность 73:23:010101:6874-73/033/2023-1 от 27.07.2023</t>
  </si>
  <si>
    <t>Постановление Главы города от 23.10.2008 №3478. Собственность 73:23:010904:1202-73/033/2023-1 от 27.07.2023</t>
  </si>
  <si>
    <t>Постановление Главы города от 23.10.2008 №3478. Собственность 73:23:010101:2127-73/033/2023-1 от 27.07.2023</t>
  </si>
  <si>
    <t>Постановление Главы города от 23.10.2008 №3478. Собственность 73:23:010101:6940-73/033/2023-1 от 27.07.2023</t>
  </si>
  <si>
    <t>Постановление Главы города от 23.10.2008 №3478, от 22.07.2009 №2026, от 18.02.2011 №535, от 26.02.2013 № 614, от 15.05.2013 № 1589, от 15.12.2014 № 3968,Постановление Администрации города от 24.07.2015 №2547. Собственность 73:23:010101:4414-73/033/2023-1 от 27.07.2023</t>
  </si>
  <si>
    <t>Постановление Главы города от 23.10.2008 №3478, от 22.07.2009 №2026, от 18.02.2011 №535, от 26.02.2013 № 614, от 15.05.2013 № 1589, от 15.12.2014 № 3968,Постановление Администрации города от 24.07.2015 №2547. Собственность 73:23:010101:4359-73/033/2023-1 от 27.07.2023</t>
  </si>
  <si>
    <t>Постановление Главы города от 23.10.2008 №3478. Собственность 73:23:010101:8001-73/033/2023-1 от 27.07.2023</t>
  </si>
  <si>
    <t>Постановление Главы города от 23.10.2008 №3478. Собственность 73:23:010101:7964-73/033/2023-1 от 27.07.2023</t>
  </si>
  <si>
    <t>Постановление Главы города от 23.10.2008 №3478. Собственность 73:23:010101:3951-73/033/2023-1 от 27.07.2023</t>
  </si>
  <si>
    <t>Постановление Главы города от 23.10.2008 №3478. Собственность 73:23:010904:982-73/033/2023-1 от 27.07.2023</t>
  </si>
  <si>
    <t>Постановление Главы города от 23.10.2008 №3478,от 23.10.2015 №3524. Собственность 73:23:010904:853-73/033/2023-1 от 27.07.2023</t>
  </si>
  <si>
    <t>Постановление Главы города от 23.10.2008 №3478,от 23.10.2015 №3524. Собственность 73:23:010904:312-73/033/2023-1 от 27.07.2023</t>
  </si>
  <si>
    <t>Постановление Главы города от 23.10.2008 №3478. Собственность 73:23:010805:584-73/033/2023-1 от 27.07.2023</t>
  </si>
  <si>
    <t>Постановление Главы города от 23.10.2008 №3478, от 18.10.2012 № 3658. Собственность 73:23:010101:8137-73/033/2023-1 от 27.07.2023</t>
  </si>
  <si>
    <t>Постановление Главы города от 23.10.2008 №3478, от 23.05.2013 № 1686, от 17.09.2013 № 2960, от 31.03.2015 №973. Собственность 73:23:012003:497-73/033/2023-1 от 26.07.2023</t>
  </si>
  <si>
    <t>Постановление Главы города от 23.10.2008 №3478, от 23.05.2013 № 1686, от 17.09.2013 № 2960, от 31.03.2015 №973. Собственность 73:23:012003:477-73/033/2023-1 от 26.07.2023</t>
  </si>
  <si>
    <t>Постановление Главы города от 23.10.2008 №3478, от 23.05.2013 № 1686, от 17.09.2013 № 2960, от 31.03.2015 №973. Собственность 73:23:012003:474-73/033/2023-1 от 27.07.2023</t>
  </si>
  <si>
    <t>Постановление Главы города от 23.10.2008 №3478. Собственность 73:23:010805:397-73/033/2023-1 от 26.07.2023</t>
  </si>
  <si>
    <t>Постановление Администрации города от 30.10.2007 №3078. Собственность 73:23:010805:246-73/033/2023-1 от 27.07.2023</t>
  </si>
  <si>
    <t>Постановление Администрации города от 30.10.2007 №3078, от 11.02.2020 №214. Собственность 73:23:010805:238-73/033/2023-1 от 26.07.2023</t>
  </si>
  <si>
    <t>Постановление Администрации города от 30.10.2007 №3078. Собственность 73:23:010805:216-73/033/2023-1 от 26.07.2023</t>
  </si>
  <si>
    <t>Постановление Главы города от 23.10.2008 №3478, от 30.05.2012 № 1910. Собственность 73:23:010101:7150-73/033/2023-1 от 26.07.2023</t>
  </si>
  <si>
    <t>Постановление Администрации города от 08.11.2012 № 3909. Собственность 73:23:010610:808-73/033/2023-1 от 27.07.2023</t>
  </si>
  <si>
    <t>Постановление Администрации города от 10.07.2008 №2060. Собственность 73:23:010802:153-73/033/2023-1 от 24.07.2023</t>
  </si>
  <si>
    <t>Постановление Администарции города от 30.11.2010 №4240, от 11.07.2013 № 2168. Собственность 73:23:010610:700-73/033/2023-9 от 27.07.2023</t>
  </si>
  <si>
    <t>Постановление Администрации города от 10.07.2008 №2060. Собственность 73:23:010102:1460-73/033/2023-1 от 21.07.2023</t>
  </si>
  <si>
    <t>Постановление Администрации города от 10.07.2008 №2060. Собственность 73:23:010102:1747-73/033/2023-1 от 21.07.2023</t>
  </si>
  <si>
    <t>Постановление Главы города от 23.10.2008 №3478, от 06.09.2013 № 2843. Собственность 73:23:010101:7631-73/033/2023-1 от 04.08.2023</t>
  </si>
  <si>
    <t>Постановление Главы Администрации города от 27.01.2009 №67. Собственность 73:23:010101:8426-73/033/2023-1 от 04.08.2023</t>
  </si>
  <si>
    <t>Постановление Главы города от 23.10.2008 №3478, от 06.09.2013 № 2843. Собственность 73:23:010101:7647-73/033/2023-1 от 03.08.2023</t>
  </si>
  <si>
    <t>Постановление Главы города от 23.10.2008 №3478, от 06.09.2013 № 2843. Собственность 73:23:010101:7646-73/033/2023-1 от 04.08.2023</t>
  </si>
  <si>
    <t>Постановление Главы города от 23.10.2008 №3478, от 06.09.2013 № 2843. Собственность 73:23:010101:7591-73/033/2023-1 от 03.08.2023</t>
  </si>
  <si>
    <t>Постановление Главы города от 23.10.2008 №3478, от 06.09.2013 № 2843. Собственность 73:23:010101:7559-73/033/2023-1 от 03.08.2023</t>
  </si>
  <si>
    <t>Постановление Главы города от 23.10.2008 №3478, от 06.09.2013 № 2843. Собственность 73:23:010101:7556-73/033/2023-1 от 03.08.2023</t>
  </si>
  <si>
    <t>Постановление Главы города от 23.10.2008 №3478, от 06.09.2013 № 2843. Собственность 73:23:010101:7549-73/033/2023-1 от 04.08.2023</t>
  </si>
  <si>
    <t>Постановление Главы города от 23.10.2008 №3478, от 06.09.2013 № 2843. Собственность 73:23:010101:7529-73/033/2023-1 от 03.08.2023</t>
  </si>
  <si>
    <t>Постановление Главы города от 23.10.2008 №3478. Собственность 73:23:010101:7139-73/033/2023-1 от 03.08.2023</t>
  </si>
  <si>
    <t>Постановление Главы города от 23.10.2008 №3478. Собственность 73:23:010101:7056-73/033/2023-1 от 03.08.2023</t>
  </si>
  <si>
    <t>Постановление Главы города от 23.10.2008 №3478. Собственность 73:23:010101:742-73/033/2023-1 от 04.08.2023</t>
  </si>
  <si>
    <t>Постановление Главы города от 23.10.2008 №3478. Собственность 73:23:010101:6989-73/033/2023-1 от 04.08.2023</t>
  </si>
  <si>
    <t>Постановление Главы города от 23.10.2008 №3478. Собственность 73:23:010101:8282-73/033/2023-1 от 27.07.2023</t>
  </si>
  <si>
    <t>Постановление Главы города от 23.10.2008 №3478. Собственность 73:23:010101:8225-73/033/2023-1 от 27.07.2023</t>
  </si>
  <si>
    <t>Постановление Главы города от 23.10.2008 №3478. Собственность 73:23:010901:250-73/033/2023-1 от 27.07.2023</t>
  </si>
  <si>
    <t>Постановление Главы города от 23.10.2008 №3478. Собственность 73:23:010801:2768-73/033/2023-1 от 27.07.2023</t>
  </si>
  <si>
    <t>Постановление Главы города от 23.10.2008 №3478. Собственность 73:23:010903:1148-73/033/2023-1 от 27.07.2023</t>
  </si>
  <si>
    <t>Постановление Главы города от 23.10.2008 №3478. Постановление Администрации города от 23.07.2014 № 2235, от 15.12.2014 № 3968, от 31.03.2015 №973. Собственность 73:23:010801:2603-73/033/2023-1 от 27.07.2023</t>
  </si>
  <si>
    <t>Постановление Главы города от 23.10.2008 №3478. Собственность 73:23:010801:2823-73/033/2023-1 от 27.07.2023</t>
  </si>
  <si>
    <t>Постановление Главы города от 23.10.2008 №3478. Собственность 73:23:010801:2791-73/033/2023-1 от 27.07.2023</t>
  </si>
  <si>
    <t>Постановление Главы города от 23.10.2008 №3478. Собственность 73:23:010903:1239-73/033/2023-1 от 27.07.2023</t>
  </si>
  <si>
    <t>Постановление Главы города от 23.10.2008 №3478. Собственность 73:23:010903:1276-73/033/2023-1 от 27.07.2023</t>
  </si>
  <si>
    <t>Постановление Главы города от 23.10.2008 №3478, от 22.07.2009 №2026, от 18.02.2011 №535, от 26.02.2013 № 614, от 15.05.2013 № 1589, от 15.12.2014 № 3968,Постановление Администрации города от 24.07.2015 №2547. Собственность 73:23:010101:4043-73/033/2023-1 от 27.07.2023</t>
  </si>
  <si>
    <t>Постановление Главы города от 23.10.2008 №3478. Собственность 73:23:010805:665-73/033/2023-1 от 27.07.2023</t>
  </si>
  <si>
    <t>127/1000 доли от общей площади 381,4в.м.</t>
  </si>
  <si>
    <t>Постановление Администрации города от 03.09.2008 №2847, от 03.02.2012 № 366, от 22.03.2012 № 973, от 09.11.2012 № 3936, от 11.07.2013 № 2168, от 17.09.2013 № 2960, от 12.12.2013 № 3987. Собственность 73:23:013013:4808-73/033/2023-1 от 18.01.2023</t>
  </si>
  <si>
    <t xml:space="preserve">158,65
</t>
  </si>
  <si>
    <t>73:40:50:000 024 495</t>
  </si>
  <si>
    <t>49/1000 долей от общей площади 379,5 кв.м.</t>
  </si>
  <si>
    <t>Постановление Администрации города от 08.09.2023 № 2815. Собственность № 73:23:013019:283-73/033/2023-60 от 30.08.2023</t>
  </si>
  <si>
    <t>Постановление Администрации города от 08.09.2023 №2814. Долевая собственность 73:23:013020:968-73/033/2023-25 от 30.08.2023</t>
  </si>
  <si>
    <t>Постановление Администрации города от 26.05.2010 №1711, от 22.03.2012 № 973,от 25.11.2015 №3873. Собственность 73:23:012923:1357-73/033/2023-24 от 06.09.2023</t>
  </si>
  <si>
    <t>служебное жилое помещение</t>
  </si>
  <si>
    <t>свободное</t>
  </si>
  <si>
    <t>свободная</t>
  </si>
  <si>
    <t>Постановление Главы города от 17.06.2005 № 1354, от 11.11.2016 №2241. Собственность 73:23:015229:22-73/033/2023-4 от 21.09.2023</t>
  </si>
  <si>
    <t>Постановление Главы Администрации города от 03.12.2008 №4009. Собственность 73:23:011419:70-73/033/2023-1 от 27.09.2023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</si>
  <si>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73:23:010902:1944-73/033/2023-1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</si>
  <si>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73:23:010902:1908-73/033/2023-1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</si>
  <si>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73:23:010902:1835-73/033/2023-1 от 02.10.2023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</si>
  <si>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73:23:010906:513-73/033/2023-1 от 29.09.2023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</si>
  <si>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73:23:010906:498-73/033/2023-1 от 02.10.2023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</si>
  <si>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73:23:010906:524-73/033/2023-1 от 02.10.2023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</si>
  <si>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73:23:010906:424-73/033/2023-1 от 02.10.2023</t>
  </si>
  <si>
    <t>Постановление Главы Администрации города от 21.11.2008 №3829. Постановление Администрации города от 13.04.2011 №1377, от 22.03.2012 № 973, от 26.02.2013 № 614, от 11.07.2013 № 2168, от 17.09.2013 № 2960, от 12.12.2013 № 3987. Собственность 73:23:015211:241-73/033/2023-1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</si>
  <si>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73:23:010906:329-73/033/2023-1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</si>
  <si>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73:23:010906:399-73/033/2023-1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</si>
  <si>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№973,от 25.11.2015 №3873. Собственность 73:23:010906:265-73/033/2023-1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</si>
  <si>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73:23:010906:269-73/033/2023-1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</si>
  <si>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73:23:010906:288-73/033/2023-1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</si>
  <si>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73:23:010906:291-73/033/2023-1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</si>
  <si>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73:23:010906:402-73/033/2023-1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</si>
  <si>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73:23:010906:404-73/033/2023-1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</si>
  <si>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73:23:010906:405-73/033/2023-1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</si>
  <si>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73:23:010906:407-73/033/2023-1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</si>
  <si>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73:23:010906:322-73/033/2023-1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</si>
  <si>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73:23:010906:387-73/033/2023-1 от 29.09.2023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</si>
  <si>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№3873. Собственность 73:23:010906:414-73/033/2023-1 от 29.09.2023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</si>
  <si>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73:23:010906:428-73/033/2023-1 от 29.09.2023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</si>
  <si>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№3873. Собственность 73:23:010906:490-73/033/2023-1 от 02.10.2023</t>
  </si>
  <si>
    <t>415/1000 доли от общей площади 33,4 кв.м</t>
  </si>
  <si>
    <t>73:23:010102:1247</t>
  </si>
  <si>
    <t>73:40:50:000 051 838</t>
  </si>
  <si>
    <t>Постановление Администрации города от 04.10.2023 №3128. Собственность 73:23:010102:1247-73/033/2023-1 от 06.10.2023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</si>
  <si>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73:23:010902:1946-73/033/2023-1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</si>
  <si>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73:23:010902:1883-73/033/2023-1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</si>
  <si>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73:23:010902:1873-73/033/2023-1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</si>
  <si>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№3873, от 24.01.2020 №095. Собственность 73:23:010902:1894-73/033/2023-1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</si>
  <si>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№3873. Собственность 73:23:010902:1901-73/033/2023-1 от 02.10.2023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</si>
  <si>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 Собственность 73:23:010902:1934-73/033/2023-1 от 02.10.2023</t>
  </si>
  <si>
    <t>Постановление Главы Администрации города от  27.01.2009 №66, от 29.05.2012 № 1889, от 15.05.2013 № 1589. Собственность 73:23:010902:1985-73/033/2023-1 от 02.10.2023</t>
  </si>
  <si>
    <t>Постановление Главы Администрации города от  27.01.2009 №66, от 29.05.2012 № 1889, от 15.05.2013 № 1589. Собственность 73:23:010902:1981-73/033/2023-1 от 02.10.2023</t>
  </si>
  <si>
    <t>Постановление Главы Администрации города от  27.01.2009 №66, от 05.06.2013 № 1850, от 17.09.2013 № 2960, от 12.12.2013 № 3987. Собственность 73:23:010901:856-73/033/2023-1 от 02.10.2023</t>
  </si>
  <si>
    <t>Постановление Администрации города от  27.01.2009 №66, от 12.02.2015 № 355. Собственность 73:23:010902-73/033/2023-1 от 02.10.2023</t>
  </si>
  <si>
    <t>Постановление Администрации города от  27.01.2009 №66, от 12.02.2015 № 355. Собственность 73:23:010902:1743-73/033/2023-1 от 02.10.2023</t>
  </si>
  <si>
    <t>Постановление Главы Администрации города от  27.01.2009 №66, от 29.05.2012 № 1889, от 31.08.2012 № 3122, от 26.02.2013 № 614, от 15.05.2013 № 1589, от 11.04.20014 № 1040, от 25.12.2014 № 4178. Собственность 73:23:010902:2168-73/033/2023-1 от 02.10.2023</t>
  </si>
  <si>
    <t>Постановление Главы Администрации города от  27.01.2009 №66, от 29.05.2012 № 1889, от 31.08.2012 № 3122, от 26.02.2013 № 614, от 15.05.2013 № 1589, от 11.04.20014 № 1040, от 25.12.2014 № 4178. Собственность 73:23:010902:2170-73/033/2023-1 от 02.10.2023</t>
  </si>
  <si>
    <t>Постановление Главы Администрации города от  27.01.2009 №66. Собственность 73:23:010902:1801-73/033/2023-1 от 02.10.2023</t>
  </si>
  <si>
    <t>Постановление Главы Администрации города от  27.01.2009 №66. Собственность 73:23:010902:1768-73/033/2023-1 от 02.10.2023</t>
  </si>
  <si>
    <t>Постановление Главы Администрации города от 23.12.2008 №4257, от 26.02.2014 № 491. Собственность 73:23:012922:74-73/033/2023-1 от 02.10.2023</t>
  </si>
  <si>
    <t>Постановление Главы Администрации города от 23.12.2008 №4257, от 26.02.2014 № 491. Собственность 73:23:012922:75-73/033/2023-1 от 02.10.2023</t>
  </si>
  <si>
    <t>Постановление Главы Администрации города от 23.12.2008 №4257, от 26.02.2014 № 491. Собственность 73:23:012922:77-73/033/2023-1 от 02.10.2023</t>
  </si>
  <si>
    <t>Постановление Главы Администрации города от 23.12.2008 №4257, от 26.02.2014 № 491. Собственность 73:23:012922:82-73/033/2023-1 от 02.10.2023</t>
  </si>
  <si>
    <t>Постановление Главы Администрации города от 23.12.2008 №4257, от 26.02.2014 № 491. Собственность 73:23:012922:83-73/033/2023-1 от 02.10.2023</t>
  </si>
  <si>
    <t>Постановление Главы Администрации города от 23.12.2008 №4257, от 13.05.2015 №1351. Собственность 73:23:012922:85-73/033/2023-1 от 02.10.2023</t>
  </si>
  <si>
    <t>Постановление Главы Администрации города от 23.12.2008 №4257, от 19.06.2014 № 1830. Собственность 73:23:012922:101-73/033/2023-1 от 02.10.2023</t>
  </si>
  <si>
    <t>Постановление Главы Администрации города от 06.10.2003 №2047. Собственность 73:23:012922:272-73/033/2023-1 от 02.10.2023</t>
  </si>
  <si>
    <t>Постановление Главы Администрации города от 29.12.2008 №4301. Собственность 73:23:012922:143-73/033/2023-1 от 02.10.2023</t>
  </si>
  <si>
    <t>Постановление Главы Администрации города от 23.12.2008 №4257. Собственность 73:23:012925:65-73/033/2023-1 от 02.10.2023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</si>
  <si>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73:23:010702:1122-73/033/2023-1 от 03.10.2023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</si>
  <si>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73:23:010702:1030-73/033/2023-1 от 03.10.2023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</si>
  <si>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73:23:010702:1032-73/033/2023-1 от 03.10.2023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</si>
  <si>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73:23:013134:434-73/033/2023-1 от 03.10.2023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</si>
  <si>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73:23:013134:394-73/033/2023-1 от 03.10.2023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</si>
  <si>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№1351. Собственность 73:23:010702:1141-73/033/2023-1 от 03.10.2023</t>
  </si>
  <si>
    <t>Постановление Администрации города от 18.08.2008 №2596, от 14.04.2011 №1385, от 15.05.2013 № 1589, от 11.04.2014 № 1040, от 26.09.2014 № 2963, от 15.12.2014 № 3968, от 25.09.2020 №1987. Собственность 73:23:013134:1219-73/033/2023-1 от 03.10.2023</t>
  </si>
  <si>
    <t>Постановление Администрации города от 18.08.2008 №2596, от 14.04.2011 №1385, от 15.05.2013 № 1589, от 11.04.2014 № 1040, от 26.09.2014 № 2963, от 15.12.2014 № 3968. Собственность 73:23:013134:2329-73/033/2023-1 от 03.10.2023</t>
  </si>
  <si>
    <t>Постановление Главы Администрации города от 23.12.2008 №4257, от 26.02.2014 № 491. Собственность 73:23:012922:81-73/033/2023-1 от 03.10.2023</t>
  </si>
  <si>
    <t>Постановление Администрации города от 11.05.2010 №1529, от 22.03.2012 № 973, от 15.05.2013 № 1589. Собственность 73:23:010609:240-73/033/2023-6 от 03.10.2023</t>
  </si>
  <si>
    <t>кв.1 Ордер от 16.11.1989 №6224</t>
  </si>
  <si>
    <t>Тюгашев Иван Николаевич</t>
  </si>
  <si>
    <t>Ордер № 14975 от 17.03.1994. Договор социального найма жилого помещения от 08.02.2023 №2 (постановление Администрации города от 03.02.2023 №295)</t>
  </si>
  <si>
    <t>Договор социального найма жилого помещения от 09.02.2023 №3 (постановление Администрации города от 01.02.2023 №272)</t>
  </si>
  <si>
    <t>Лагунова Ольга Юрьевна</t>
  </si>
  <si>
    <t>Договор социального найма жилого помещения от 10.02.2023 №4 (постановление Администрации города от 01.02.2023 №270)</t>
  </si>
  <si>
    <t>Договор социального найма жилого помещения от 20.02.2023 №5 (постановление Администрации города от 01.02.2023 №274)</t>
  </si>
  <si>
    <r>
      <t xml:space="preserve">Ордер 8968 от 19.10.1990.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27.02.2023 №6 (постановление Администрации города от 21.02.2023 №515)</t>
    </r>
  </si>
  <si>
    <r>
      <t xml:space="preserve">19.10.1990 </t>
    </r>
    <r>
      <rPr>
        <i/>
        <sz val="10"/>
        <rFont val="Times New Roman"/>
        <family val="1"/>
        <charset val="204"/>
      </rPr>
      <t>27.02.2023</t>
    </r>
  </si>
  <si>
    <r>
      <t xml:space="preserve">ПОМЫКАЛОВ АНАТОЛИЙ ПЕТРОВИЧ </t>
    </r>
    <r>
      <rPr>
        <i/>
        <sz val="10"/>
        <rFont val="Times New Roman"/>
        <family val="1"/>
        <charset val="204"/>
      </rPr>
      <t>Помыкалов Андрей Анатольевич</t>
    </r>
  </si>
  <si>
    <t>Договор социального найма жилого помещения от 28.02.2023 №8 (постановление Администрации города от 07.02.2023 №340)</t>
  </si>
  <si>
    <t>Матюшкин Геннадий Кузьмич</t>
  </si>
  <si>
    <t>Договор социального найма жилого помещения от 20.03.2023 № 9 (постановление Администрации города от 17.03.2023 № 789)</t>
  </si>
  <si>
    <t>Договор найма служебного жилого помещения от 20.03.2023 № 9 (постановление Администрации города от 20.03.2023 № 810)</t>
  </si>
  <si>
    <t>Тохомов Дмитрий Анатольевич</t>
  </si>
  <si>
    <t>Договор найма служебного жилого помещения от 20.03.2023 № 10 (постановление Администрации города от 20.03.2023 № 811)</t>
  </si>
  <si>
    <t>Щедров Ярослав Олегович</t>
  </si>
  <si>
    <t>Договор социального найма жилого помещения от 03.04.2023 № 11 (постановление Администрации города от 27.03.2023 №908)</t>
  </si>
  <si>
    <t>Давыдова Тамара Александровна</t>
  </si>
  <si>
    <t>Договор социального найма жилого помещения от 03.04.2023 №13 (постановление Администрации города от 27.03.2023 №905)</t>
  </si>
  <si>
    <t>Исаев Александр Иванович</t>
  </si>
  <si>
    <t>Договор социального найма жилого помещения от 03.04.2023 №14 (постановление Администрации города от 27.03.2023 №909)</t>
  </si>
  <si>
    <t>Глухов Александр Евгеньевич</t>
  </si>
  <si>
    <t>Договор социального найма жилого помещения от 03.04.2023 №15 (постановление Администрации города от 27.03.2023 №913)</t>
  </si>
  <si>
    <t>Договор социального найма жилого помещения от 03.04.2023 №16 (постановление Администрации города от 27.03.2023 №906)</t>
  </si>
  <si>
    <t>Договор социального найма жилого помещения от 03.04.2023 №17 (постановление Администрации города от 27.03.2023 №904)</t>
  </si>
  <si>
    <t>Кондрашова Нина Васильевна</t>
  </si>
  <si>
    <t>Договор социального найма жилого помещения от 03.04.2023 №18 (постановление Администрации города от 27.03.2023 №912)</t>
  </si>
  <si>
    <t>Рыжова Ольга Викторовна</t>
  </si>
  <si>
    <t>Договор социального найма жилого помещения от 03.04.2023 №19 (постановление Администрации города от 27.03.2023 №910)</t>
  </si>
  <si>
    <t>Договор социального найма жилого помещения от 07.04.2023 №20 (постановление Администрации города от 31.03.2023 №990)</t>
  </si>
  <si>
    <t>Коляденко Екатерина Викторовна</t>
  </si>
  <si>
    <t>Договор социального найма жилого помещения от 07.04.2023 №21 (постановление Администрации города от 30.03.2023 №976)</t>
  </si>
  <si>
    <t>Тарасова Людмила Федоровна</t>
  </si>
  <si>
    <t>Договор социального найма жилого помещения от 07.04.2023 №22 (постановление Администрации города от 30.03.2023 №971)</t>
  </si>
  <si>
    <t>Абрамова Анжелика Юрьевна</t>
  </si>
  <si>
    <t>Договор социального найма жилого помещения от 16.05.2023 №25 (постановление Администрации города от 15.05.2023 №1429)</t>
  </si>
  <si>
    <t>Тарасова Ольга Александровна</t>
  </si>
  <si>
    <t>Договор социального найма жилого помещения от 16.05.2023 №26 (постановление Администрации города от 21.09.2022 №2545)</t>
  </si>
  <si>
    <t>Алексеева Лидия Александровна</t>
  </si>
  <si>
    <r>
      <t xml:space="preserve">Ордер 12016 от 28.08.1995.                   </t>
    </r>
    <r>
      <rPr>
        <i/>
        <sz val="10"/>
        <rFont val="Times New Roman"/>
        <family val="1"/>
        <charset val="204"/>
      </rPr>
      <t xml:space="preserve"> Договор социального найма жилого помещения от 22.05.2023 №27 (постановление Администрации города от 18.05.2023 №1489)</t>
    </r>
  </si>
  <si>
    <r>
      <t xml:space="preserve">28.08.1995 </t>
    </r>
    <r>
      <rPr>
        <i/>
        <sz val="10"/>
        <rFont val="Times New Roman"/>
        <family val="1"/>
        <charset val="204"/>
      </rPr>
      <t>22.05.2023</t>
    </r>
  </si>
  <si>
    <r>
      <t xml:space="preserve">ЛЯГУШЕВ СЕРГЕЙ МИХАЙЛОВИЧ </t>
    </r>
    <r>
      <rPr>
        <i/>
        <sz val="10"/>
        <rFont val="Times New Roman"/>
        <family val="1"/>
        <charset val="204"/>
      </rPr>
      <t>Лягушев Егор Сергеевич</t>
    </r>
  </si>
  <si>
    <t>Ордер № 9056 от 04.10.1990. Договор социального найма жилого помещения от 25.05.2023 №28 (постановление Администрации города от 23.05.2023 №1524)</t>
  </si>
  <si>
    <t>24.06.1983                25.05.2025</t>
  </si>
  <si>
    <t>бессрочно                    бессрочно</t>
  </si>
  <si>
    <t>Ордер 13472 от 24.06.1983.                    Договор социального найма жилого помещения от 25.05.2023 №29 (постановление Администрации города от 23.05.2023 №1525)</t>
  </si>
  <si>
    <t>СЕМИН АЛЕКСЕЙ НИЛОВИЧ                                                     Семин Сергей Алексеевич</t>
  </si>
  <si>
    <t>Договор найма служебного жилого помещения от 02.06.2023 № 11 (постановление Администрации города от 02.06.2023 № 1679)</t>
  </si>
  <si>
    <t>Татаринов  Дмитрий Николаевич</t>
  </si>
  <si>
    <t>Ордер 10947 от 18.02.1982.                    Договор социального найма жилого помещения от 02.06.2023 №8 (постановление Администрации города от 31.05.2023 №1635)</t>
  </si>
  <si>
    <t>18.02.1982                  02.06.2023</t>
  </si>
  <si>
    <t>СОБАКИН АЛЕКСАНДР МИХАЙЛОВИЧ Собанин Алексей Александрович</t>
  </si>
  <si>
    <t>Постановление Администрации от 25.11.2015 №3873. Договор социального найма жилого помещения от 02.06.2023 №31 (постановление Администрации города от 02.06.2023 №1677)</t>
  </si>
  <si>
    <t>Договор социального найма жилого помещения от 08.06.2023 №32 (постановление Администрации города от 06.06.2023 №1704)</t>
  </si>
  <si>
    <t>Судьяров Алексей Юрьевич</t>
  </si>
  <si>
    <t>Договор найма служебного жилого помещения от 14.06.2023 № 12 (постановление Администрации города от 08.06.2023 № 1743)</t>
  </si>
  <si>
    <t>Костинкин Илья Сергеевич</t>
  </si>
  <si>
    <t>Договор социального найма жилого помещения от 23.06.2023 №33 (постановление Администрации города от 21.06.2023 №1882)</t>
  </si>
  <si>
    <t>Моисеев Николай Александрович</t>
  </si>
  <si>
    <r>
      <t xml:space="preserve">Ордер от 1999 №19785.                       </t>
    </r>
    <r>
      <rPr>
        <i/>
        <sz val="10"/>
        <rFont val="Times New Roman"/>
        <family val="1"/>
        <charset val="204"/>
      </rPr>
      <t xml:space="preserve">  Договор социального найма жилого помещения от 26.06.2023 №34 (постановление Администрации города от 22.06.2023 №1913)</t>
    </r>
  </si>
  <si>
    <r>
      <t xml:space="preserve">Мясогутова М.Г.                                        </t>
    </r>
    <r>
      <rPr>
        <i/>
        <sz val="10"/>
        <rFont val="Times New Roman"/>
        <family val="1"/>
        <charset val="204"/>
      </rPr>
      <t>Мясагутов Наиль Салимович</t>
    </r>
  </si>
  <si>
    <t xml:space="preserve">Договор социального найма жилого помещения от 29.06.2023 №35 (постановление Администрации города от 28.06.2023 №1965)
</t>
  </si>
  <si>
    <t>Михалкина Анастасия Александровна</t>
  </si>
  <si>
    <r>
      <t xml:space="preserve">Ордер 6866 от 25.01.1990.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11.07.2023 №36 (постановление Администрации города от 10.07.2023 №2086)</t>
    </r>
  </si>
  <si>
    <r>
      <t xml:space="preserve">25.01.1990     </t>
    </r>
    <r>
      <rPr>
        <i/>
        <sz val="10"/>
        <rFont val="Times New Roman"/>
        <family val="1"/>
        <charset val="204"/>
      </rPr>
      <t>11.07.2023</t>
    </r>
  </si>
  <si>
    <r>
      <t xml:space="preserve">СИЛАНТЬЕВА НАДЕЖДА МИХАЙЛОВНА </t>
    </r>
    <r>
      <rPr>
        <i/>
        <sz val="10"/>
        <rFont val="Times New Roman"/>
        <family val="1"/>
        <charset val="204"/>
      </rPr>
      <t>Силантьев Николай Петрович</t>
    </r>
  </si>
  <si>
    <t>Ордер 15314 от 24.05.1994. Договор социального найма жилого помещения от 21.07.2023 №37 (постановление Администрации города от 14.07.2023 №2161)</t>
  </si>
  <si>
    <t>Ордер 13371 от 24.12.1998. Договор социального найма жилого помещения от 21.07.2023 №40 (постановление Администрации города от 20.07.2023 №2215)</t>
  </si>
  <si>
    <t>Договор социального найма жилого помещения от 25.08.2023 №41 (постановление Администрации города от 24.08.2023 №2637)</t>
  </si>
  <si>
    <t>Клушин Сергей Геннадьевич</t>
  </si>
  <si>
    <t>Договор социального найма жилого помещения от 31.08.2023 №43 (постановление Администрации города от 10.08.2023 №2461)</t>
  </si>
  <si>
    <t>Договор социального найма жилого помещения от 31.08.2023 №44 (постановление Администрации города от 10.08.2023 №2432)</t>
  </si>
  <si>
    <t>Договор социального найма жилого помещения от 01.09.2023 №45 (постановление Администрации города от 01.09.2023 №2732)</t>
  </si>
  <si>
    <t>Договор социального найма жилого помещения от 06.09.2023 №46 (постановление Администрации города от 03.08.2023 №2392)</t>
  </si>
  <si>
    <t>Договор социального найма жилого помещения от 06.09.2023 №47 (постановление Администрации города от 11.08.2023 №2485)</t>
  </si>
  <si>
    <t>Пименова Валентина Ивановна</t>
  </si>
  <si>
    <t>Договор социального найма жилого помещения от 13.09.2023 №48 (постановление Администрации города от 05.09.2023 №2774)</t>
  </si>
  <si>
    <t>Тарасов Анатолий Викторович</t>
  </si>
  <si>
    <t>Договор социального найма жилого помещения от 25.09.2023 №51 (постановление Администрации города от 19.09.2023 №2915)</t>
  </si>
  <si>
    <t>Афанасьева Наталья Владимировна</t>
  </si>
  <si>
    <r>
      <t xml:space="preserve">Ершова Мария Степановна                          </t>
    </r>
    <r>
      <rPr>
        <i/>
        <sz val="10"/>
        <rFont val="Times New Roman"/>
        <family val="1"/>
        <charset val="204"/>
      </rPr>
      <t xml:space="preserve"> Ершова Нелли Викторовна</t>
    </r>
  </si>
  <si>
    <r>
      <t xml:space="preserve">Ордер №12815.     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16.05.2023 №24 (постановление Администрации города от 15.05.2023 №1431)</t>
    </r>
  </si>
  <si>
    <t>Договор социального найма жилого помещения от 18.09.2023 №50 (постановление Администрации города от 11.09.2023 №2827)</t>
  </si>
  <si>
    <t>Гареева Екатерина Минняхметовна</t>
  </si>
  <si>
    <r>
      <t xml:space="preserve">Ордер 12797 от 31.07.1997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02.10.2023 №52 (постановление Администрации города от 02.10.2023 №3091)</t>
    </r>
  </si>
  <si>
    <r>
      <t xml:space="preserve">31.07.1997 </t>
    </r>
    <r>
      <rPr>
        <i/>
        <sz val="10"/>
        <rFont val="Times New Roman"/>
        <family val="1"/>
        <charset val="204"/>
      </rPr>
      <t>02.10.2023</t>
    </r>
  </si>
  <si>
    <r>
      <t xml:space="preserve">АЛЯШЕВА ЗОЯ ФЕДОРОВНА                                                            </t>
    </r>
    <r>
      <rPr>
        <i/>
        <sz val="10"/>
        <rFont val="Times New Roman"/>
        <family val="1"/>
        <charset val="204"/>
      </rPr>
      <t>Шагаров Александр Сергеевич</t>
    </r>
  </si>
  <si>
    <r>
      <t xml:space="preserve">Ордер 6507 от 01.11.1979.                     </t>
    </r>
    <r>
      <rPr>
        <i/>
        <sz val="10"/>
        <rFont val="Times New Roman"/>
        <family val="1"/>
        <charset val="204"/>
      </rPr>
      <t xml:space="preserve"> Договор социального найма жилого помещения от 02.10.2023 №53 (постановление Администрации города от 02.10.2023 №3092)</t>
    </r>
  </si>
  <si>
    <r>
      <t xml:space="preserve">01.11.1979 </t>
    </r>
    <r>
      <rPr>
        <i/>
        <sz val="10"/>
        <rFont val="Times New Roman"/>
        <family val="1"/>
        <charset val="204"/>
      </rPr>
      <t>02.10.2023</t>
    </r>
  </si>
  <si>
    <r>
      <t xml:space="preserve">САЙФУЛЛИН СЕРГЕЙ ИГНАТЬЕВИЧ </t>
    </r>
    <r>
      <rPr>
        <i/>
        <sz val="10"/>
        <rFont val="Times New Roman"/>
        <family val="1"/>
        <charset val="204"/>
      </rPr>
      <t>Гайсина Фридя Сергеевна</t>
    </r>
  </si>
  <si>
    <t>Ордер от 08.06.1983 №13367. Договор социального найма жилого помещения от 05.10.2023 №777 (постановление Администрации города от 05.10.2023 №54)</t>
  </si>
  <si>
    <r>
      <t xml:space="preserve">Ордер 15406 от 02.06.1994.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05.10.2023 №55 (постановление Администрации города от 05.10.2023 №3142)</t>
    </r>
  </si>
  <si>
    <r>
      <t xml:space="preserve">02.06.1994  </t>
    </r>
    <r>
      <rPr>
        <i/>
        <sz val="10"/>
        <rFont val="Times New Roman"/>
        <family val="1"/>
        <charset val="204"/>
      </rPr>
      <t>05.10.2023</t>
    </r>
  </si>
  <si>
    <r>
      <t xml:space="preserve">КОТЕЛЬНИКОВ ОЛЕГ ЕВГЕНЬЕВИЧ </t>
    </r>
    <r>
      <rPr>
        <i/>
        <sz val="10"/>
        <rFont val="Times New Roman"/>
        <family val="1"/>
        <charset val="204"/>
      </rPr>
      <t>Аннина Лилия Олеговна</t>
    </r>
  </si>
  <si>
    <t>Договор социального найма жилого помещения от 10.10.2023 №57 (постановление Администрации города от 03.10.2023 №3117)</t>
  </si>
  <si>
    <t xml:space="preserve">Расщупкина Нина Дмитриевна
</t>
  </si>
  <si>
    <t>Договор социального найма жилого помещения от 10.10.2023 №58 (постановление Администрации города от 09.10.2023 №3174)</t>
  </si>
  <si>
    <t>Сулейманова Алина Марселевна</t>
  </si>
  <si>
    <r>
      <t xml:space="preserve">Караерова Людмила Ивановна                      </t>
    </r>
    <r>
      <rPr>
        <i/>
        <sz val="10"/>
        <rFont val="Times New Roman"/>
        <family val="1"/>
        <charset val="204"/>
      </rPr>
      <t xml:space="preserve"> Караеров Анатолий Федорович</t>
    </r>
  </si>
  <si>
    <r>
      <t xml:space="preserve">Договор социального найма жилого помещения №04/25-2012/24-СН от 02.08.2012 (постановление Администрации города от 01.08.2012 №2800). </t>
    </r>
    <r>
      <rPr>
        <i/>
        <sz val="10"/>
        <rFont val="Times New Roman"/>
        <family val="1"/>
        <charset val="204"/>
      </rPr>
      <t>Доп. согл. от 13.06.2023 (постановление Администрации города от 08.06.2023 № 1753)</t>
    </r>
  </si>
  <si>
    <t>договор соц.найма 46 от 04.02.2000.  Доп.согл. от 14.02.2023 (постановлении Администрации города от 09.02.2023 № 359)</t>
  </si>
  <si>
    <t>Договор социального найма жилого помещения от 05.10.2023 №56 (постановление Администрации города от 05.10.2023 №3149) (кв.1/5)</t>
  </si>
  <si>
    <t>Боровкова Елена Сергеевна</t>
  </si>
  <si>
    <t>специализированный жилищный фонд (постановление Администрации города от 01.08.2023 № 2354)</t>
  </si>
  <si>
    <t>76,57 кв.м специализированный жилищный фонд (постановление Администрации города от 01.08.2023 № 2354)</t>
  </si>
  <si>
    <r>
      <t xml:space="preserve">Свободный жилищный фонд (55,6 кв.м.)  </t>
    </r>
    <r>
      <rPr>
        <i/>
        <sz val="10"/>
        <rFont val="Times New Roman"/>
        <family val="1"/>
        <charset val="204"/>
      </rPr>
      <t>маневренный фонд   26,13 кв.м специализированный жилищный фонд (постановление Администрации города от 01.08.2023 № 2354)</t>
    </r>
  </si>
  <si>
    <t>18,24 кв.м специализированный жилищный фонд (постановление Администрации города от 01.08.2023 № 2354)</t>
  </si>
  <si>
    <t>73:40:50:000 017 122</t>
  </si>
  <si>
    <t>73:23:011601:1121</t>
  </si>
  <si>
    <t>Постановление Администрации города от 23.10.2023 №3373, собственность 73:23:011601:1121-73/033/2023-3 от 31.08.2023</t>
  </si>
  <si>
    <t>73:23:011601:1120</t>
  </si>
  <si>
    <t>73:40:50:000 017 123</t>
  </si>
  <si>
    <t>Постановление Администрации города от 23.10.2023 №3373, собственность 73:23:011601:1120-73/033/2023-3 от 31.08.2023</t>
  </si>
  <si>
    <t>Постановление Администрации города от 18.08.2008 №2596. Собственность 73:23:010702:118-73/033/2023-1 от 02.11.2023</t>
  </si>
  <si>
    <t>Постановление Администрации города от 18.08.2008 №2596. Собственность 73:23:010702:126-73/033/2023-1 от 02.11.2023</t>
  </si>
  <si>
    <t>Постановление Администрации города от 18.08.2008 №2596. Собственность 73:23:010702:141-73/033/2023-1 от 02.11.2023</t>
  </si>
  <si>
    <t>Постановление Администрации города от 18.08.2008 №2596. Собственность 73:23:010702:266-73/033/2023-1 от 02.11.2023</t>
  </si>
  <si>
    <t>Постановление Администрации города от 18.08.2008 №2596. Собственность 73:23:013133:403-73/033/2023-1 от 02.11.2023</t>
  </si>
  <si>
    <t>Постановление Администрации города от 18.08.2008 №2596. Собственность 73:23:013133:450-73/033/2023-1 от 02.11.2023</t>
  </si>
  <si>
    <t>Постановление Администрации города от 18.08.2008 №2596. Собственность 73:23:013013:2018-73/033/2023-1 от 02.11.2023</t>
  </si>
  <si>
    <t>Постановление Администрации города от 18.08.2008 №2596. Собственность 73:23:013133:714-73/033/2023-1 от 02.11.2023</t>
  </si>
  <si>
    <t>Постановление Администрации города от 18.08.2008 №2596. Собственность 73:23:010702:928-73/033/2023-1 от 02.11.2023</t>
  </si>
  <si>
    <t>Постановление Администрации города от 18.08.2008 №2596. Собственность 73:23:010702:955-73/033/2023-1 от 02.11.2023</t>
  </si>
  <si>
    <t>Постановление Администрации города от 18.08.2008 №2596. Собственность 73:23:010702:1002-73/033/2023-1 от 03.11.2023</t>
  </si>
  <si>
    <t>Постановление Администрации города от 18.08.2008 №2596, от 10.04.2012 № 1202, от 29.05.2012 № 1891, от 11.07.2013 № 2168, от 17.09.2013 № 2960. Собственность 73:23:013133:1206-73/033/2023-1 от 02.11.2023</t>
  </si>
  <si>
    <t>Постановление Администрации города от 18.08.2008 №2596, от 10.04.2012 № 1202, от 29.05.2012 № 1891, от 11.07.2013 № 2168, от 17.09.2013 № 2960. Собственность 73:23:013133:1270-73/033/2023-1 от 02.11.2023</t>
  </si>
  <si>
    <t>Постановление Администрации города от 18.08.2008 №2596, от 10.04.2012 № 1202, от 29.05.2012 № 1891, от 11.07.2013 № 2168, от 17.09.2013 № 2960. Собственность 73:23:013013:3503-73/033/2023-1 от 03.11.2023</t>
  </si>
  <si>
    <t>Постановление Администрации города от 18.08.2008 №2596. Собственность 73:23:013133:90-73/033/2023-1 от 03.11.2023</t>
  </si>
  <si>
    <t>Постановление Администрации города от 18.08.2008 №2596. Собственность 73:23:010702:1003-73/033/2023-1 от 03.11.2023</t>
  </si>
  <si>
    <t>Ордер от 12.08.1988</t>
  </si>
  <si>
    <t>Коробова Л.А.</t>
  </si>
  <si>
    <t>73:23:013234:119</t>
  </si>
  <si>
    <t>73:40:50:3215</t>
  </si>
  <si>
    <t>223/1000 доли от общей площади 90,3 кв.м</t>
  </si>
  <si>
    <t>Постановление Администрации города от 03.11.2023 №3512. Собственность 73:23:013234:119-73/033/2023-1 от 08.11.2023</t>
  </si>
  <si>
    <t>Шайдуллин Сагит Хузианович</t>
  </si>
  <si>
    <t>Кв.1 Договор социального найма жилого помещения от 14.09.2021 №867 (постановление Администрации города от 14.09.2021 №2322)</t>
  </si>
  <si>
    <t>Постановление Администрации города от 24.01.2022 № 147, Собственность 73:23:010610:813-73/033/2023-10 от 02.10.2023</t>
  </si>
  <si>
    <t>23/100 долей на жилое помещение общей площадью 53,6 кв.м</t>
  </si>
  <si>
    <t>Постановление Администрации города от 29.12.2021 №3505, собственность 73:23:010610:476-73/033/2023-22 от 13.07.2023</t>
  </si>
  <si>
    <t>Постановление Администрации города от 03.09.2008 №2850. Собственность 73:23:010303:425-73/033/2023-1 от 09.11.2023</t>
  </si>
  <si>
    <t>Постановление Администрации города от 03.09.2008 №2850. Собственность 73:23:010303:411-73/033/2023-1 от 09.11.2023</t>
  </si>
  <si>
    <t>Постановление Администрации города от 03.09.2008 №2850. Собственность 73:23:010309:229-73/033/2023-1 от 09.11.2023</t>
  </si>
  <si>
    <t>Постановление Администрации города от 03.09.2008 №2850, от 31.03.2015 №975, от 13.05.2015 №1351. Собственность 73:23:010303:204-73/033/2023-1 от 09.11.2023</t>
  </si>
  <si>
    <t>Постановление Администрации города от 03.09.2008 №2850, от 31.03.2015 №975, от 13.05.2015 №1351. Собственность 73:23:010309:195-73/033/2023-1 от 09.11.2023</t>
  </si>
  <si>
    <t>Постановление Администрации города от 03.09.2008 №2850, от 31.03.2015 №975, от 13.05.2015 №1351. Собственность 73:23:010303:248-73/033/2023-1 от 09.11.2023</t>
  </si>
  <si>
    <t>Постановление Администрации города от 03.09.2008 №2850, от 09.03.2011 №786, от 23.12.2011 №4870, от 09.11.2012 № 3936, от 17.09.2013 № 2960. Собственность 73:23:010310:375-73/033/2023-1 от 09.11.2023</t>
  </si>
  <si>
    <t>Постановление Администрации города от 03.09.2008 №2850, от 09.03.2011 №786, от 23.12.2011 №4870, от 09.11.2012 № 3936, от 17.09.2013 № 2960. Собственность 73:23:010310:352-73/033/2023-1 от 09.11.2023</t>
  </si>
  <si>
    <t>Постановление Администрации города от 03.09.2008 №2850, от 16.03.2015 № 807. Собственность 73:23:010303:694-73/033/2023-1 от 10.11.2023</t>
  </si>
  <si>
    <t>Постановление Администрации города от 03.09.2008 №2850, от 09.02.2011 №380, от 22.03.2012 № 973, от 17.09.2013 № 2960, от 12.12.2013 № 3987. Собственность 73:23:010310:286-73/033/2023-1 от 09.11.2023</t>
  </si>
  <si>
    <t>Постановление Администрации города от 03.09.2008 №2850, от 18.02.2015 № 505. Собственность 73:23:010303:590-73/033/2023-1 от 10.11.2023</t>
  </si>
  <si>
    <t>Постановление Администрации города от 03.09.2008 №2850, от 18.02.2015 № 505. Собственность 73:23:010303:605-73/033/2023-1 от 10.11.2023</t>
  </si>
  <si>
    <t>Постановление Администрации города от 03.09.2008 №2847, от 05.12.2014 № 3880. Собственность 73:23:013013:4645-73/033/2023-1 от 10.11.2023</t>
  </si>
  <si>
    <t>Постановление Администрации города от 03.09.2008 №2847, от 26.02.2013 № 608, от 11.07.2013 № 2168,от 31.03.2015 №973. Собственность 73:23:010305:918-73/033/2023-1 от 10.11.2023</t>
  </si>
  <si>
    <t>Постановление Администрации города от 16.03.2015 №807. Собственность 73:23:010310:88-73/033/2023-7 от 09.11.2023</t>
  </si>
  <si>
    <t>252/1000 доли от общей площади 63,6 кв.м</t>
  </si>
  <si>
    <t>Постановление Главы Администрации города от  17.03.2009 №677. Собственность 73:23:010610:1135-73/033/2023-1 от 09.11.2023</t>
  </si>
  <si>
    <t>Постановление Администрации города от 27.01.2011 №223. Собственность 73:23:010611:205-73/033/2023-1 от 09.11.2023</t>
  </si>
  <si>
    <t>Постановление Администрации города от 27.01.2011 №223. Собственность 73:23:010610:1134-73/033/2023-1 от 09.11.2023</t>
  </si>
  <si>
    <t>Постановление Администрации города от 27.01.2011 №223. Собственность 73:23:010610:1131-73/033/2023-1 от 09.11.2023</t>
  </si>
  <si>
    <t>Постановление Главы Администрации города от  06.02.2009 №168. Собственность 73:23:010610:95-73/033/2023-4 от 09.11.2023</t>
  </si>
  <si>
    <t>1542/3000 доли жилого дома общей площадью 165 кв.м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</si>
  <si>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№973. Собственность 73:23:013013:520-73/033/2023-7 от 09.11.2023</t>
  </si>
  <si>
    <t>59/100 долей от общей площади 44,3 кв.м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</si>
  <si>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№973. Собственность 73:23:013013:496-73/033/2023-3 от 09.11.2023</t>
  </si>
  <si>
    <t>38/100 долей от общей площади 60 кв.м</t>
  </si>
  <si>
    <t>Постановление Администрации города от 18.08.2008 №2596, от 31.03.2015 №971. Собственность 73:23:013013:3979-73/033/2023-1 от 09.11.2023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</si>
  <si>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№973. Собственность 73:23:010305:725-73/033/2023-1 от 09.11.2023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</si>
  <si>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№973. Собственность 73:23:010305:620-73/033/2023-1 от 09.11.2023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</si>
  <si>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№973. Собственность 73:23:010305:666-73/033/2023-1 от 09.11.2023</t>
  </si>
  <si>
    <t>Постановление Администрации города от 03.09.2008 №2847. Постановление Администрации города от 07.02.2011 №315, от 23.12.2011 №4870, от 29.05.2012 № 1891, от 26.02.2013 № 614, от 12.12.2013 № 3987,Постановление Администрации города от 24.07.2015 №2547. Собственность 73:23:010305:495-73/033/2023-1 от 09.11.2023</t>
  </si>
  <si>
    <t>Постановление Администрации города от 03.09.2008 №2847. Собственность 73:23:010305:863-73/033/2023-1 от 09.11.2023</t>
  </si>
  <si>
    <t>Постановление Администрации города от 03.09.2008 №2847, от 26.02.2013 № 608, от 11.07.2013 № 2168,от 31.03.2015 №973. Собственность 73:23:010305:926-73/033/2023-1 от 09.11.2023</t>
  </si>
  <si>
    <t>Постановление Администрации города от 03.09.2008 №2847, от 05.12.2014 № 3880. Собственность 73:23:013013:4589-73/033/2023-1 от 09.11.2023</t>
  </si>
  <si>
    <t>Постановление Администрации города от 03.09.2008 №2847, от 05.12.2014 № 3880. Собственность 73:23:013013:4678-73/033/2023-1 от 09.11.2023</t>
  </si>
  <si>
    <t>Постановление Администрации города от 03.09.2008 №2847, от 23.03.2015 № 848. Собственность 73:23:013013:4382-73/033/2023-1 от 09.11.2023</t>
  </si>
  <si>
    <t>Постановление Администрации города от 18.08.2008 №2597. Собственность 73:23:013113:444-73/033/2023-1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</si>
  <si>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73:23:014004:129-73/033/2023-1 от 14.11.2023</t>
  </si>
  <si>
    <t>Постановление Администрации города от 18.08.2008 №2597. Постановление Администрации города от 04.04.2011 №1294, от 12.12.2013 № 3987. Собственность 73:23:013113:279-73/033/2023-1 от 09.11.2023</t>
  </si>
  <si>
    <t>Постановление Администрации города от 18.08.2008 №2597. Постановление Администрации города от 04.04.2011 №1294, от 12.12.2013 № 3987. Собственность 73:23:013113:325-73/033/2023-1 от 10.11.2023</t>
  </si>
  <si>
    <t>Постановление Администрации города от 18.08.2008 №2597. Постановление Администрации города от 04.04.2011 №1294, от 12.12.2013 № 3987. Собственность 73:23:013113:291-73/033/2023-1 от 09.11.2023</t>
  </si>
  <si>
    <t>Постановление Администрации города от 18.08.2008 №2597. Постановление Администрации города от 04.04.2011 №1294, от 12.12.2013 № 3987. Собственность 73:23:013113:280-73/033/2023-1 от 09.11.2023</t>
  </si>
  <si>
    <t>Постановление Администрации города от 18.08.2008 №2597, от 18.03.2015 № 830. Собственность 73:23:013113:188-73/033/2023-1 от 09.11.2023</t>
  </si>
  <si>
    <t>Постановление Администрации города от 18.08.2008 №2597, от 27.06.2013 № 2051,от 14.08.2015 № 2764. Собственность 73:23:014004:140-73/033/2023-1 от 09.11.2023</t>
  </si>
  <si>
    <t>Постановление Администрации города от 18.08.2008 №2597, от 27.02.2015 № 639. Собственность №73:23:014003:323-73/033/2023-1 от 09.11.2023</t>
  </si>
  <si>
    <t>Постановление Администрации города от 18.08.2008 №2597. Собственность 73:23:014008:902-73/033/2023-1 от 09.11.2023</t>
  </si>
  <si>
    <t>Постановление Администрации города от 18.08.2008 №2597. Собственность 73:23:014008:982-73/033/2023-1 от 10.11.2023</t>
  </si>
  <si>
    <t>Постановление Администрации города от 18.08.2008 №2597, от 10.01.2013 № 7, от 26.02.2013 № 614, от 29.03.2013 № 1060, от 15.05.2013 № 1589, от 11.07.2013 № 2168, от 15.12.2014 № 3968,от 31.03.2015 №973.  Постановление Администрации города от 21.04.2017 №714. Постановление Администрации города от 20.11.2020 №2510. Собственность, № 73:23:014003:418-73/033/2023-1 от 09.11.2023</t>
  </si>
  <si>
    <t>Постановление Администрации города от 18.08.2008 №2597, от 09.04.2013 № 1158, от 15.12.2014 № 3968.  Постановление Администрации города от 21.04.2017 №714. Постановление Администрации города от 20.11.2020 №2510. Собственность, № 73:23:014003:880-73/033/2023-1 от 09.11.2023</t>
  </si>
  <si>
    <t>Постановление Администрации города от 18.08.2008 №2597, от 04.04.2011 №1294, от 17.09.2013 № 2960.  Постановление Администрации города от 21.04.2017 №714. Постановление Администрации города от 20.11.2020 №2510. Собственность, № 73:23:013113:791-73/033/2023-1 от 09.11.2023</t>
  </si>
  <si>
    <t>Постановление Администрации города от 18.08.2008 №2597, от 30.06.2014 № 1982.  Постановление Администрации города от 21.04.2017 №714. Постановление Администрации города от 20.11.2020 №2510. Собственность, № 73:23:013113:858-73/033/2023-1 от 09.11.2023</t>
  </si>
  <si>
    <t>Постановление Администрации города от 18.08.2008 №2597, от 30.06.2014 № 1982.  Постановление Администрации города от 21.04.2017 №714. Постановление Администрации города от 20.11.2020 №2510. Собственность, № 73:23:013113:816-73/033/2023-1 от 09.11.2023</t>
  </si>
  <si>
    <t>Постановление Администрации города от 18.08.2008 №2597, от 30.06.2014 № 1982. Собственность 73:23:013113:831-73/033/2023-1 от 09.11.2023</t>
  </si>
  <si>
    <t>Постановление Администрации города от 18.08.2008 №2597, от 30.06.2014 № 1982. Собственность 73:23:013113:806-73/033/2023-1 от 09.11.2023</t>
  </si>
  <si>
    <t>Постановление Администрации города от 15.04.2009 №1018. Постановление Администрации города от 18.03.2011 №913. Собственность 73:23:014004:123-73/033/2023-1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</si>
  <si>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73:23:014004:124-73/033/2023-1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</si>
  <si>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73:23:014004:125-73/033/2023-1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</si>
  <si>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73:23:014004:130-73/033/2023-1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</si>
  <si>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73:23:014004:131-73/033/2023-1 от 10.11.2023</t>
  </si>
  <si>
    <t>Постановление Администрации города от 15.04.2009 №1018. Постановление Администрации города от 18.03.2011 №913. Собственность 73:23:013113:462-73/033/2023-1 от 09.11.2023</t>
  </si>
  <si>
    <t>Постановление Администрации города от 15.04.2009 №1018. Постановление Администрации города от 18.03.2011 №913. Собственность 73:23:014004:128-73/033/2023-1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</si>
  <si>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73:23:014004:132-73/033/2023-1 от 10.11.2023</t>
  </si>
  <si>
    <t>Постановление Администрации города от 15.04.2009 №1018. Постановление Администрации города от 18.03.2011 №913. Собственность 73:23:014004:133-73/033/2023-1 от 10.11.2023</t>
  </si>
  <si>
    <t>специализированный жилищный фонд (постановление Администрации города от 07.11.2023 № 3539)</t>
  </si>
  <si>
    <t>282/1000 доля жилого дома общей площадью 315,5 кв.м</t>
  </si>
  <si>
    <t>241/1000 долей жилого дома общей площадью 213,5 кв.м</t>
  </si>
  <si>
    <t>Постановление Главы города от 03.09.2008 №2846. Постановление Администрации города от 29.07.2010 №2510. Собственность 73:23:011415:48-73/033/2023-11 от 17.11.2023</t>
  </si>
  <si>
    <t>102/1000 доли от общей площади 308,2 кв.м</t>
  </si>
  <si>
    <t>237/1000 долей жилого дома общей площадью 204,3 кв.м</t>
  </si>
  <si>
    <t>Постановление Главы Администрации города от  19.02.2009 №348. Постановление Администрации города от 11.05.2010 №1528, от 31.03.2015 №973. Собственность 73:23:011417:64-73/033/2023-1 от 21.11.2023</t>
  </si>
  <si>
    <t>Постановление Главы Администрации города от 18.12.2008 №4226. Собственность №73:23:011408:45-73/033/2023-11 от 27.11.2023</t>
  </si>
  <si>
    <t>73:23:010305:516</t>
  </si>
  <si>
    <t>73:23:010305:486</t>
  </si>
  <si>
    <t>Постановление Администрации города от 18.08.2008 №2597, от 26.12.2017 №2501. Собственность 73:23:014004:103-73/033/2023-1 от 30.11.2023</t>
  </si>
  <si>
    <t>Постановление Главы города от 17.06.2005 № 1354. Постановление Администрации города от 19.06.2014 № 1830. Собственность 73:23:011405:64-73/033/2023-1 от 30.11.2023</t>
  </si>
  <si>
    <t>Постановление Главы города от 18.05.2005 № 1097. Собственность 73:23:011421:90-73/033/2023-1 от 30.11.2023</t>
  </si>
  <si>
    <t>Постановление Главы Администрации города от 23.12.2008 №4255. Собственность 73:23:013227:78-73/033/2023-1 от 30.11.2023</t>
  </si>
  <si>
    <t>Постановление Администрации города от 31.12.2010 №4641, от 26.09.2014 № 2963. Собственность 73:23:010718:210-73/033/2023-1 от 30.11.2023</t>
  </si>
  <si>
    <t>Постановление Администрации города от 31.12.2010 №4641, от 26.09.2014 № 2963. Собственность 73:23:010718:213-73/033/2023-1 от 30.11.2023</t>
  </si>
  <si>
    <t>Постановление Администрации города от 25.08.2010 №2812. Собственность 73:23:011421:63-73/033/2023-1 от 30.11.2023</t>
  </si>
  <si>
    <t>498/1000 доли жилого дома общей площадью 256,5 кв.м</t>
  </si>
  <si>
    <t>Постановление Главы Администрации города от 23.12.2008 №4257, от 14.11.2012 № 3973. Собственность 73:23:011420:60-73/033/2023-1 от 30.11.2023</t>
  </si>
  <si>
    <t>Постановление Главы Администрации города от 29.12.2008 №4301. Собственность 73:23:013238:102-73/033/2023-3 от 30.11.2023</t>
  </si>
  <si>
    <t>745/1000 долей от общей площади 95,9 кв.м</t>
  </si>
  <si>
    <t>Постановление Главы Администрации города от 03.12.2008 №4009, от 14.11.2012 № 3973, от 11.07.2013 № 2168. Собственность 73:23:014104:60-73/033/2023-1 от 30.11.2023</t>
  </si>
  <si>
    <t>Постановление Администрации города от 03.09.2008 №2847. Постановление Администрации города от 18.02.2011 №537, от 23.12.2011 №4870, от 26.02.2013 № 614, от 12.12.2013 № 3987, от 26.12.2013 № 4225,от 14.08.2015 № 2764. Собственность 73:23:011310:414-73/033/2023-1 от 30.11.2023</t>
  </si>
  <si>
    <t>Постановление Администрации города от 03.09.2008 №2847. Постановление Администрации города от 18.02.2011 №537, от 23.12.2011 №4870, от 26.02.2013 № 614, от 12.12.2013 № 3987, от 26.12.2013 № 4225,от 14.08.2015 № 2764. Собственность 73:23:011310:491-73/033/2023-1 от 30.11.2023</t>
  </si>
  <si>
    <t>Постановление Администрации города от 13.01.2011 №14. Собственность 73:23:011309:266-73/033/2023-1 от 30.11.2023</t>
  </si>
  <si>
    <t>Постановление Администрации города от 03.09.2008 №2847, от 24.03.2014 № 801,от 25.11.2015 №3873. Собственность 73:23:011310:355-73/033/2023-1 от 30.11.2023</t>
  </si>
  <si>
    <t>Постановление Администрации города от 03.09.2008 №2847, от 25.06.2012 № 2220, от 26.02.2013 № 614, от 15.05.2013 № 1589. Собственность 73:23:011309:219-73/033/2023-1 от 30.11.2023</t>
  </si>
  <si>
    <t>Постановление Главы города от 17.06.2005 № 1354. Постановление Администрации города от 19.06.2014 № 1830.Собственность 73:23:011405:295-73/033/2023-1 от 01.12.2023</t>
  </si>
  <si>
    <t>Постановление Главы Администрации города от 23.12.2008 №4257, от 14.11.2012 № 3973. Собственность 73:23:011420:61-73/033/2023-1 от 30.11.2023</t>
  </si>
  <si>
    <t>Постановление Главы Администрации города от 23.12.2008 №4256, от 14.11.2012 № 3973,от 25.11.2015 №3873. Собственность 73:23:012918:174-73/033/2023-1 от 01.12.2023</t>
  </si>
  <si>
    <t>Постановление Главы Администрации города от 23.12.2008 №4256, от 14.11.2012 № 3973,от 25.11.2015 №3873. Собственность 73:23:012918:167-73/033/2023-1 от 01.12.2023</t>
  </si>
  <si>
    <t>Постановление Главы Администрации города от 23.12.2008 №4256, от 14.11.2012 № 3973,от 25.11.2015 №3873. Собственность 73:23:012918:165-73/033/2023-1 от 30.11.2023</t>
  </si>
  <si>
    <t>Постановление Главы Администрации города от  01.04.2009 №880. Постановление Администрации города от 17.10.2011 №3989, от 26.12.2013 № 4225, от 11.04.2014 № 1040, от 15.12.2014 № 3968. Собственность 73:23:011604:2523-73/033/2023-1 от 01.12.2023</t>
  </si>
  <si>
    <t>Постановление  Администрации города от  01.04.2009 №880, от 09.12.2013 № 3897, от 11.04.2014 № 1040, от 26.09.2014 № 2963, от 15.12.2014 № 3968, от 31.03.2015 №973. Собственность 73:23:011604:2259-73/033/2023-1 от 01.12.2023</t>
  </si>
  <si>
    <t>Постановление Администрации города от 25.08.2010 №2809, от 11.04.2014 № 1040. Собственность 73:23:011604:2154-73/033/2023-1 от 01.12.2023</t>
  </si>
  <si>
    <t>Постановление Главы Администрации города от  27.01.2009 №68, от 17.10.2011 №3989, от 31.08.2012 № 3122, от 09.11.2012 № 3936, от 17.09.2013 № 2960, от 12.12.2013 № 3987, от 26.12.2013 № 4225, от 06.06.2014 № 1715. Собственность 73:23:011604:2045-73/033/2023-1 от 30.11.2023</t>
  </si>
  <si>
    <t>Постановление Главы Администрации города от  27.01.2009 №68, от 17.10.2011 №3989, от 31.08.2012 № 3122, от 09.11.2012 № 3936, от 17.09.2013 № 2960, от 12.12.2013 № 3987, от 26.12.2013 № 4225, от 06.06.2014 № 1715. Собственность 73:23:011604:2118-73/033/2023-1 от 30.11.2023</t>
  </si>
  <si>
    <t>Постановление Главы Администрации города от  27.01.2009 №68, от 17.10.2011 №3989, от 31.08.2012 № 3122, от 09.11.2012 № 3936, от 17.09.2013 № 2960, от 12.12.2013 № 3987, от 26.12.2013 № 4225, от 06.06.2014 № 1715. Собственность 73:23:011604:2106-73/033/2023-1 от 30.11.2023</t>
  </si>
  <si>
    <t>Постановление Администрации города от 26.05.2010 №1711, от 22.03.2012 № 973,от 25.11.2015 №3873. Собственность 73:23:013007:2137-73/033/2023-11 от 30.11.2023</t>
  </si>
  <si>
    <t>225/1000 долей от общей площади 223,7 кв.м</t>
  </si>
  <si>
    <t>Постановление Главы города от 18.05.2005 № 1097. Собственность 73:23:011401:246-73/033/2023-1 от 01.12.2023</t>
  </si>
  <si>
    <t>Постановление Главы Администрации города от  19.02.2009 №348, от 31.03.2015 от 973. Собственность 73:23:013222:73-73/033/2023-1 от 01.12.2023</t>
  </si>
  <si>
    <t>Постановление Главы Администрации города от  19.02.2009 №348, от 31.03.2015 от 973. Собственность 73:23:013222:74-73/033/2023-1 от 01.12.2023</t>
  </si>
  <si>
    <t>Постановление Главы Администрации города от  19.02.2009 №348. Собственность 73:23:013206:22-73/033/2023-1 от 01.12.2023</t>
  </si>
  <si>
    <t>Постановление Главы Администрации города от  19.02.2009 №348. Постановление Администрации города от 11.05.2010 №1528, от 31.03.2015 №973. Собственность 73:23:011417:59-73/033/2023-1 от 01.12.2023</t>
  </si>
  <si>
    <t>Постановление Администрации города от 28.09.2018 № 2113. Собственность 73:23:011401:255-73/033/2023-7 от 01.12.2023</t>
  </si>
  <si>
    <t>Постановление Главы Администрации города от  19.02.2009 №348. Собственность 73:23:011417:72-73/033/2023-1 от 01.12.2023</t>
  </si>
  <si>
    <t>Постановление Главы Администрации города от  19.02.2009 №348. Постановление Администрации города от 22.03.2012 № 971. Собственность 73:23:011417:262-73/033/2023-1 от 01.12.2023</t>
  </si>
  <si>
    <t>Постановление Главы Администрации города от  06.02.2009 №167, от 05.06.2013 № 1850, от 17.09.2013 № 2960, от 11.04.2014 № 1040,от 14.08.2015 № 2764. Собственность 73:23:014006:705-73/033/2023-1 от 04.12.2023</t>
  </si>
  <si>
    <t>Постановление Главы Администрации города от  06.02.2009 №167, от 05.06.2013 № 1850, от 17.09.2013 № 2960, от 11.04.2014 № 1040,от 14.08.2015 № 2764. Собственность 73:23:014006:695-73/033/2023-1 от 01.12.2023</t>
  </si>
  <si>
    <t>Постановление Главы Администрации города от  06.02.2009 №167, от 05.06.2013 № 1850, от 17.09.2013 № 2960, от 11.04.2014 № 1040,от 14.08.2015 № 2764. Собственность 73:23:014006:694-73/033/2023-1 от 01.12.2023</t>
  </si>
  <si>
    <r>
      <t>Постановление Главы Администрации города от  06.02.2009 №167, от 22.10.2013 № 3353, от 12.12.2013 № 3987, от 26.09.2014 № 2963</t>
    </r>
    <r>
      <rPr>
        <b/>
        <sz val="10"/>
        <rFont val="Times New Roman"/>
        <family val="1"/>
        <charset val="204"/>
      </rPr>
      <t xml:space="preserve">. </t>
    </r>
    <r>
      <rPr>
        <sz val="10"/>
        <rFont val="Times New Roman"/>
        <family val="1"/>
        <charset val="204"/>
      </rPr>
      <t>Собственность 73:23:014009:269-73/033/2023-1 от 01.12.2023</t>
    </r>
  </si>
  <si>
    <t>Постановление Главы Администрации города от  06.02.2009 №167, от 22.10.2013 № 3353, от 12.12.2013 № 3987, от 26.09.2014 № 2963. Собственность 73:23:014009:350-73/033/2023-1 от 01.12.2023</t>
  </si>
  <si>
    <t>Постановление Главы Администрации города от  27.01.2009 №68. Постановление Администрации города от 02.08.2011 №2887, от 23.12.2011 №4870. Собственность 73:23:011604:399-73/033/2023-1 от 01.12.2023</t>
  </si>
  <si>
    <t>Постановление Главы Администрации города от  27.01.2009 №68, от 18.05.2012 № 1702, от 26.02.2013 № 614, от 11.07.2013 № 2168. Собственность 73:23:013230:179-73/033/2023-1 от 04.12.2023</t>
  </si>
  <si>
    <t>Постановление Главы Администрации города от  27.01.2009 №68, от 18.05.2012 № 1702, от 26.02.2013 № 614, от 11.07.2013 № 2168. Собственность 73:23:013230:176-73/033/2023-1 от 01.12.2023</t>
  </si>
  <si>
    <t>Постановление Администрации города от 18.05.2012 № 1702, от 26.02.2013 № 614, от 11.07.2013 № 2168. Собственность 73:23:011604:1317-73/033/2023-5 от 01.12.2023</t>
  </si>
  <si>
    <t>603/1000 доли от общей площади 46,4 кв.м</t>
  </si>
  <si>
    <t>Постановление Главы Администрации города от  27.01.2009 №68, от 09.04.2013 № 1158, от 11.04.2014 № 1040. Собственность 73:23:013230:170-73/033/2023-1 от 01.12.2023</t>
  </si>
  <si>
    <t>Постановление Главы Администрации города от  27.01.2009 №68, от 09.04.2013 № 1158, от 11.04.2014 № 1040. Собственность 73:23:013230:168-73/033/2023-1 от 01.12.2023</t>
  </si>
  <si>
    <t>Постановление Главы Администрации города от  27.01.2009 №68,от 13.05.2015 №1351. Собственность 73:23:013230:158-73/033/2023-1 от 04.12.2023</t>
  </si>
  <si>
    <t>Постановление Главы города от 18.05.2005 № 1097. Собственность 73:23:011604:66-73/033/2023-1 от 01.12.2023</t>
  </si>
  <si>
    <t>Постановление Администрации города от 03.09.2008 №2847. Постановление Администрации города от 07.02.2011 №315, от 23.12.2011 №4870, от 29.05.2012 № 1891, от 26.02.2013 № 614, от 12.12.2013 № 3987,Постановление Администрации города от 24.07.2015 №2547. Собственность 73:23:010305:516-73/033/2023-1 от 14.12.2023</t>
  </si>
  <si>
    <t>Постановление Администрации города от 03.09.2008 №2847. Постановление Администрации города от 07.02.2011 №315, от 23.12.2011 №4870, от 29.05.2012 № 1891, от 26.02.2013 № 614, от 12.12.2013 № 3987,Постановление Администрации города от 24.07.2015 №2547. Собственность 73:23:010305:486-73/033/2023-1 от 14.11.2023</t>
  </si>
  <si>
    <t>Постановление Главы города от 29.01.2007 № 222. Собственность 73:23:011307:137-73/033/2023-1 от 15.12.2023</t>
  </si>
  <si>
    <t>Распоряжение Главы города от 29.01.2007 № 222. Собственность 73:23:013201:41-73/033/2023-1 от 15.12.2023</t>
  </si>
  <si>
    <t>Постановление Администрации города от 19.02.2015 № 530. Собственность 73:23:010507:2322-73/033/2023-1 от 15.12.2023</t>
  </si>
  <si>
    <t>Постановление Администрации города от 19.02.2015 № 530. Собственность 73:23:010507:737-73/033/2023-1 от 15.12.2023</t>
  </si>
  <si>
    <t>Постановление Администрации города от 25.08.2010 №2821. Собственность 73:23:010507:142-73/033/2023-1 от 15.12.2023</t>
  </si>
  <si>
    <t>Постановление Администрации города от 18.08.2008 №2596. Собственность 73:23:010702:908-73/033/2023-1 от 15.12.2023</t>
  </si>
  <si>
    <t>Постановление Администрации города от 18.08.2008 №2596. Собственность 73:23:010702:869-73/033/2023-1 от 15.12.2023</t>
  </si>
  <si>
    <t>Постановление Администрации города от 11.05.2010 №1529, от 15.05.2013 № 1589. Собственность 73:23:010609:239-73/033/2023-6 от 18.12.2023</t>
  </si>
  <si>
    <t>73:40:50:000 011 025</t>
  </si>
  <si>
    <t>644/1000 доли жилого помещения общей площадью 74,2 кв.м.</t>
  </si>
  <si>
    <t>Постановление Администрации города от 21.12.2023 № 4049. Собственность 73:23:010610:795-73/033/2023-1 от 14.12.2023</t>
  </si>
  <si>
    <t>619/1000 доли от общей площади 59,6 кв.м.</t>
  </si>
  <si>
    <t>Постановление Администарции города от 20.12.2023 №4028, Собственность 73:23:010610:702-73/033/2023-4 от 27.12.2023</t>
  </si>
  <si>
    <t>253/1000 долей от общей площади 217,1 кв.м.</t>
  </si>
  <si>
    <t>588/1000 доли от общей площади 381,4 кв.м.</t>
  </si>
  <si>
    <t>Договор социального найма жилого помещения от 24.10.2023 №59 (постановление Администрации города от 20.10.2023 № 3348)</t>
  </si>
  <si>
    <t>Туймишина Вера Михайловна</t>
  </si>
  <si>
    <t>Договор социального найма жилого помещения от 08.11.2023 № 60 (постановление Администрации города от 03.11.2023 № 3522)</t>
  </si>
  <si>
    <t>Терентьева Татьяна Валентиновна</t>
  </si>
  <si>
    <t>Договор социального найма жилого помещения от 09.11.2023 № 61 (постановление Администрации города от 08.11.2023 № 3550)</t>
  </si>
  <si>
    <t>Ордер от 1987 №131. Договор социального найма жилого помещения № 62 от 10.11.2023 (постановление Администрации города от 10.11.2023 № 3566)</t>
  </si>
  <si>
    <t>Семина Ирина Павловна</t>
  </si>
  <si>
    <r>
      <t xml:space="preserve">ордер 5636 от 19.10.1989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63 от 14.11.2023 (постановление Администрации города от 14.11.2023 № 3603)</t>
    </r>
  </si>
  <si>
    <r>
      <t xml:space="preserve">19.10.1989 </t>
    </r>
    <r>
      <rPr>
        <i/>
        <sz val="10"/>
        <rFont val="Times New Roman"/>
        <family val="1"/>
        <charset val="204"/>
      </rPr>
      <t>14.11.2023</t>
    </r>
  </si>
  <si>
    <r>
      <t xml:space="preserve">Мостовых Валентина Александровна  </t>
    </r>
    <r>
      <rPr>
        <i/>
        <sz val="10"/>
        <rFont val="Times New Roman"/>
        <family val="1"/>
        <charset val="204"/>
      </rPr>
      <t>Моисеев Сергей Алексеевич</t>
    </r>
  </si>
  <si>
    <t>Договор социального найма жилого помещения № 64 от 20.11.2023 (постановление Администрации города от 25.10.2023 № 3408 и от 15.11.2023 № 3634)</t>
  </si>
  <si>
    <t>Тужилин Алексей Владимирович</t>
  </si>
  <si>
    <t>Договор социального найма жилого помещения № 65 от 04.12.2023 (постановление Администрации города от 04.12.2023 № 3825)</t>
  </si>
  <si>
    <t>Мухамедеева Айслу Фасаховна</t>
  </si>
  <si>
    <t>Солодухин Александр Юрьевич</t>
  </si>
  <si>
    <t>Договор найма служебного жилого помещения № 13 от 04.12.2023 (постановление Администрации города от 04.12.2023 № 3827)</t>
  </si>
  <si>
    <t>Гаврилов Сергей Всеволодович</t>
  </si>
  <si>
    <t>на период трудовых отношений</t>
  </si>
  <si>
    <t>Договор социального найма жилого помещения № 67 от 07.12.2023 (постановление Администрации города от 07.12.2023 № 3873)</t>
  </si>
  <si>
    <t>Лаврентова Эльвира Равилевна</t>
  </si>
  <si>
    <t>Договор социального найма жилого помещения № 69 от 11.12.2023 (постановление Администрации города от 24.11.2023 № 3743)</t>
  </si>
  <si>
    <t>Аладина Ольга Викторовна</t>
  </si>
  <si>
    <t>73:23:013136:60</t>
  </si>
  <si>
    <t>73:40:50:020 016 513</t>
  </si>
  <si>
    <t>Матросова</t>
  </si>
  <si>
    <t>731/1000 долей от общей площади 81,5 кв.м.</t>
  </si>
  <si>
    <t>ПостановлениеАдминистрации города от 09.10.2023 № 3179. Собственность 73:23:013136:60-73/033/2023-2 от 16.11.2023</t>
  </si>
  <si>
    <t>Признано аварийным</t>
  </si>
  <si>
    <t>73:23:010702:897</t>
  </si>
  <si>
    <t>73:23:014003:1039</t>
  </si>
  <si>
    <t>73:23:014003:1040</t>
  </si>
  <si>
    <t>325/10000 долей жилого помещения общей площадью 59,8 кв.м.</t>
  </si>
  <si>
    <t>73:23:011601:1077</t>
  </si>
  <si>
    <t>73:40:50:000 017 093</t>
  </si>
  <si>
    <t>73:23:011601:1069</t>
  </si>
  <si>
    <t>Собственность 73:23:011601:1069-73/033/2023-3 от 22.12.2023</t>
  </si>
  <si>
    <t>73:40:50:000 017 094</t>
  </si>
  <si>
    <t>73:23:011601:1074</t>
  </si>
  <si>
    <t>Собственность 73:23:011601:1074-73/033/2023-3 от 22.12.2023</t>
  </si>
  <si>
    <t>73:40:50:000 017 098</t>
  </si>
  <si>
    <t>Собственность 73:23:011601:1077-73/033/2023-3 от 22.12.2023</t>
  </si>
  <si>
    <t>73:23:010305:955</t>
  </si>
  <si>
    <t>кв.1 Договор найма №04/25-2012/1МН от 25.01.2012</t>
  </si>
  <si>
    <t>Договор социального найма жилого помещения № 66 от 07.12.2023 (постановление Администрации города от 07.12.2023 № 3871)</t>
  </si>
  <si>
    <t>Договор социального найма жилого помещения от 18.09.2023 №49 (постановление Администрации города от 11.09.2023 №2828)</t>
  </si>
  <si>
    <r>
      <t xml:space="preserve">ордер №6576 от 19.12.1989 </t>
    </r>
    <r>
      <rPr>
        <i/>
        <sz val="10"/>
        <rFont val="Times New Roman"/>
        <family val="1"/>
        <charset val="204"/>
      </rPr>
      <t>Договор социального найма жилого помещения № 68 от 07.12.2023 (постановление Администрации города от 07.12.2023 № 3874)</t>
    </r>
  </si>
  <si>
    <r>
      <t xml:space="preserve">19.12.1989 </t>
    </r>
    <r>
      <rPr>
        <i/>
        <sz val="10"/>
        <rFont val="Times New Roman"/>
        <family val="1"/>
        <charset val="204"/>
      </rPr>
      <t>07.12.2023</t>
    </r>
  </si>
  <si>
    <t>бессрочно бессрочно</t>
  </si>
  <si>
    <r>
      <t xml:space="preserve">Байкова Акулина Яковлевна                         </t>
    </r>
    <r>
      <rPr>
        <i/>
        <sz val="10"/>
        <rFont val="Times New Roman"/>
        <family val="1"/>
        <charset val="204"/>
      </rPr>
      <t>Федотов Никита Владимирович</t>
    </r>
  </si>
  <si>
    <t>Договор социального найма жилого помещения № 70 от 19.12.2023 (постановление Администрации города от 19.12.2023 № 3997)</t>
  </si>
  <si>
    <t>Корнилов Владимир Иванович</t>
  </si>
  <si>
    <t>Договор социального найма жилого помещения № 71 от 21.12.2023 (постановление Администрации города от 21.12.2023 № 4052)</t>
  </si>
  <si>
    <t>Мясагутова Татьяна Евгеньевна</t>
  </si>
  <si>
    <t>Договор социального найма жилого помещения от 26.12.2023 №72 (постановление Администрации города от 25.12.2023 № 4089)</t>
  </si>
  <si>
    <t>Фарафонтова Надежда Евгеньевна</t>
  </si>
  <si>
    <t>Договор социального найма жилого помещения от 26.12.2023 № 73 (постановление Администрации города от 25.12.2023 № 4091)</t>
  </si>
  <si>
    <t>Фомичев Александр Владимирович</t>
  </si>
  <si>
    <r>
      <t xml:space="preserve">Алешева З.Ф.                                                      </t>
    </r>
    <r>
      <rPr>
        <i/>
        <sz val="10"/>
        <rFont val="Times New Roman"/>
        <family val="1"/>
        <charset val="204"/>
      </rPr>
      <t>Копылова Ирина Ивановна (умерла)</t>
    </r>
  </si>
  <si>
    <t>Кустова Юлия Алексеевна</t>
  </si>
  <si>
    <t>Договор найма служебного помещения № 7 от 27.01.2022 (постановление Администрации города от 27.01.2022 № 197).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</si>
</sst>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&quot;р.&quot;"/>
    <numFmt numFmtId="166" formatCode="0.0"/>
  </numFmts>
  <fonts count="14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  <font>
      <b/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1">
    <xf numFmtId="0" fontId="0" fillId="0" borderId="0" xfId="0"/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164" fontId="6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shrinkToFit="1"/>
    </xf>
    <xf numFmtId="14" fontId="2" fillId="2" borderId="1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14" fontId="8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Alignment="1">
      <alignment horizontal="center" vertical="top" wrapText="1"/>
    </xf>
    <xf numFmtId="165" fontId="5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5" fontId="2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Border="1" applyAlignment="1">
      <alignment horizontal="center" vertical="top" wrapText="1"/>
    </xf>
    <xf numFmtId="164" fontId="7" fillId="2" borderId="0" xfId="0" applyNumberFormat="1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22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 wrapText="1"/>
    </xf>
    <xf numFmtId="164" fontId="12" fillId="2" borderId="0" xfId="0" applyNumberFormat="1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165" fontId="12" fillId="2" borderId="0" xfId="0" applyNumberFormat="1" applyFont="1" applyFill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17" fontId="2" fillId="2" borderId="1" xfId="0" applyNumberFormat="1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66" fontId="13" fillId="2" borderId="1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left" vertical="top" wrapText="1"/>
    </xf>
    <xf numFmtId="165" fontId="2" fillId="2" borderId="4" xfId="0" applyNumberFormat="1" applyFont="1" applyFill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right" vertical="top" wrapText="1"/>
    </xf>
    <xf numFmtId="0" fontId="7" fillId="2" borderId="0" xfId="0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548"/>
  <sheetViews>
    <sheetView tabSelected="1" topLeftCell="H1" zoomScale="75" zoomScaleNormal="75" zoomScaleSheetLayoutView="75" workbookViewId="0">
      <pane ySplit="11" topLeftCell="A139" activePane="bottomLeft" state="frozen"/>
      <selection activeCell="K1" sqref="K1"/>
      <selection pane="bottomLeft" activeCell="U146" sqref="U146"/>
    </sheetView>
  </sheetViews>
  <sheetFormatPr defaultColWidth="9.140625" defaultRowHeight="12.75"/>
  <cols>
    <col min="1" max="1" width="6.140625" style="21" customWidth="1"/>
    <col min="2" max="2" width="10.85546875" style="21" bestFit="1" customWidth="1"/>
    <col min="3" max="3" width="11.5703125" style="21" customWidth="1"/>
    <col min="4" max="4" width="16" style="21" customWidth="1"/>
    <col min="5" max="5" width="20.28515625" style="21" customWidth="1"/>
    <col min="6" max="6" width="17.85546875" style="21" customWidth="1"/>
    <col min="7" max="7" width="7.140625" style="21" customWidth="1"/>
    <col min="8" max="8" width="9" style="21" customWidth="1"/>
    <col min="9" max="9" width="17.85546875" style="5" customWidth="1"/>
    <col min="10" max="10" width="11.140625" style="21" customWidth="1"/>
    <col min="11" max="11" width="6.28515625" style="21" customWidth="1"/>
    <col min="12" max="12" width="14.7109375" style="21" customWidth="1"/>
    <col min="13" max="13" width="11.42578125" style="5" customWidth="1"/>
    <col min="14" max="14" width="43.7109375" style="22" customWidth="1"/>
    <col min="15" max="15" width="20.28515625" style="22" customWidth="1"/>
    <col min="16" max="16" width="19.140625" style="21" customWidth="1"/>
    <col min="17" max="17" width="18.7109375" style="37" customWidth="1"/>
    <col min="18" max="18" width="35" style="30" customWidth="1"/>
    <col min="19" max="19" width="12.42578125" style="30" customWidth="1"/>
    <col min="20" max="20" width="13.7109375" style="30" bestFit="1" customWidth="1"/>
    <col min="21" max="21" width="38.42578125" style="30" bestFit="1" customWidth="1"/>
    <col min="22" max="22" width="15.5703125" style="30" bestFit="1" customWidth="1"/>
    <col min="23" max="23" width="21.5703125" style="19" customWidth="1"/>
    <col min="24" max="24" width="20.7109375" style="21" customWidth="1"/>
    <col min="25" max="25" width="17.5703125" style="21" customWidth="1"/>
    <col min="26" max="16384" width="9.140625" style="21"/>
  </cols>
  <sheetData>
    <row r="1" spans="1:24" s="1" customFormat="1" ht="18.75" customHeight="1">
      <c r="I1" s="28"/>
      <c r="M1" s="28"/>
      <c r="O1" s="2"/>
      <c r="P1" s="2"/>
      <c r="Q1" s="2"/>
      <c r="R1" s="2"/>
      <c r="S1" s="2"/>
      <c r="T1" s="2"/>
      <c r="U1" s="2"/>
      <c r="V1" s="2"/>
      <c r="W1" s="79" t="s">
        <v>2637</v>
      </c>
      <c r="X1" s="79"/>
    </row>
    <row r="2" spans="1:24" s="1" customFormat="1" ht="18.75">
      <c r="I2" s="28"/>
      <c r="M2" s="28"/>
      <c r="N2" s="3"/>
      <c r="O2" s="3"/>
      <c r="P2" s="4"/>
      <c r="Q2" s="4"/>
      <c r="R2" s="31"/>
      <c r="S2" s="31"/>
      <c r="T2" s="31"/>
      <c r="U2" s="31"/>
      <c r="V2" s="31"/>
      <c r="W2" s="31"/>
    </row>
    <row r="3" spans="1:24" s="1" customFormat="1" ht="18.75">
      <c r="B3" s="84" t="s">
        <v>2064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31"/>
      <c r="S3" s="31"/>
      <c r="T3" s="31"/>
      <c r="U3" s="31"/>
      <c r="V3" s="31"/>
      <c r="W3" s="31"/>
    </row>
    <row r="4" spans="1:24" s="1" customFormat="1" ht="18.75">
      <c r="I4" s="28"/>
      <c r="M4" s="28"/>
      <c r="N4" s="3"/>
      <c r="O4" s="3"/>
      <c r="P4" s="4"/>
      <c r="Q4" s="4"/>
      <c r="R4" s="31"/>
      <c r="S4" s="31"/>
      <c r="T4" s="31"/>
      <c r="U4" s="31"/>
      <c r="V4" s="31"/>
      <c r="W4" s="31"/>
    </row>
    <row r="5" spans="1:24" s="1" customFormat="1" ht="18.75">
      <c r="B5" s="84" t="s">
        <v>924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31"/>
      <c r="S5" s="31"/>
      <c r="T5" s="31"/>
      <c r="U5" s="31"/>
      <c r="V5" s="31"/>
      <c r="W5" s="31"/>
    </row>
    <row r="6" spans="1:24" s="1" customFormat="1" ht="18.75">
      <c r="I6" s="28"/>
      <c r="M6" s="28"/>
      <c r="N6" s="32"/>
      <c r="O6" s="32"/>
      <c r="Q6" s="33"/>
      <c r="R6" s="31"/>
      <c r="S6" s="31"/>
      <c r="T6" s="31"/>
      <c r="U6" s="31"/>
      <c r="V6" s="31"/>
      <c r="W6" s="31"/>
    </row>
    <row r="7" spans="1:24" s="1" customFormat="1" ht="18.75">
      <c r="B7" s="84" t="s">
        <v>925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31"/>
      <c r="S7" s="31"/>
      <c r="T7" s="31"/>
      <c r="U7" s="31"/>
      <c r="V7" s="31"/>
      <c r="W7" s="31"/>
    </row>
    <row r="8" spans="1:24" s="1" customFormat="1" ht="18.75">
      <c r="I8" s="28"/>
      <c r="M8" s="28"/>
      <c r="R8" s="31"/>
      <c r="S8" s="31"/>
      <c r="T8" s="31"/>
      <c r="U8" s="31"/>
      <c r="V8" s="31"/>
      <c r="W8" s="31"/>
    </row>
    <row r="9" spans="1:24" s="1" customFormat="1" ht="30" customHeight="1">
      <c r="A9" s="63" t="s">
        <v>2892</v>
      </c>
      <c r="B9" s="63" t="s">
        <v>262</v>
      </c>
      <c r="C9" s="63" t="s">
        <v>2890</v>
      </c>
      <c r="D9" s="63" t="s">
        <v>2667</v>
      </c>
      <c r="E9" s="72" t="s">
        <v>2891</v>
      </c>
      <c r="F9" s="63" t="s">
        <v>3211</v>
      </c>
      <c r="G9" s="63"/>
      <c r="H9" s="63"/>
      <c r="I9" s="63" t="s">
        <v>2639</v>
      </c>
      <c r="J9" s="63"/>
      <c r="K9" s="72" t="s">
        <v>2638</v>
      </c>
      <c r="L9" s="72" t="s">
        <v>2019</v>
      </c>
      <c r="M9" s="72" t="s">
        <v>2604</v>
      </c>
      <c r="N9" s="76" t="s">
        <v>1962</v>
      </c>
      <c r="O9" s="81" t="s">
        <v>2605</v>
      </c>
      <c r="P9" s="85" t="s">
        <v>61</v>
      </c>
      <c r="Q9" s="86" t="s">
        <v>62</v>
      </c>
      <c r="R9" s="63" t="s">
        <v>1483</v>
      </c>
      <c r="S9" s="64"/>
      <c r="T9" s="64"/>
      <c r="U9" s="64"/>
      <c r="V9" s="65"/>
      <c r="W9" s="88" t="s">
        <v>3296</v>
      </c>
      <c r="X9" s="63" t="s">
        <v>120</v>
      </c>
    </row>
    <row r="10" spans="1:24" ht="13.15" customHeight="1">
      <c r="A10" s="63"/>
      <c r="B10" s="63"/>
      <c r="C10" s="63"/>
      <c r="D10" s="63"/>
      <c r="E10" s="72"/>
      <c r="F10" s="63"/>
      <c r="G10" s="63"/>
      <c r="H10" s="63"/>
      <c r="I10" s="63"/>
      <c r="J10" s="63"/>
      <c r="K10" s="72"/>
      <c r="L10" s="72"/>
      <c r="M10" s="72"/>
      <c r="N10" s="77"/>
      <c r="O10" s="82"/>
      <c r="P10" s="85"/>
      <c r="Q10" s="86"/>
      <c r="R10" s="63" t="s">
        <v>2149</v>
      </c>
      <c r="S10" s="63" t="s">
        <v>888</v>
      </c>
      <c r="T10" s="63"/>
      <c r="U10" s="63" t="s">
        <v>2603</v>
      </c>
      <c r="V10" s="87" t="s">
        <v>889</v>
      </c>
      <c r="W10" s="89"/>
      <c r="X10" s="63"/>
    </row>
    <row r="11" spans="1:24" ht="53.25" customHeight="1">
      <c r="A11" s="63"/>
      <c r="B11" s="63"/>
      <c r="C11" s="63"/>
      <c r="D11" s="63"/>
      <c r="E11" s="72"/>
      <c r="F11" s="26" t="s">
        <v>2640</v>
      </c>
      <c r="G11" s="26" t="s">
        <v>2641</v>
      </c>
      <c r="H11" s="26" t="s">
        <v>1924</v>
      </c>
      <c r="I11" s="26" t="s">
        <v>3423</v>
      </c>
      <c r="J11" s="26" t="s">
        <v>993</v>
      </c>
      <c r="K11" s="72"/>
      <c r="L11" s="72"/>
      <c r="M11" s="72"/>
      <c r="N11" s="77"/>
      <c r="O11" s="83"/>
      <c r="P11" s="85"/>
      <c r="Q11" s="86"/>
      <c r="R11" s="63"/>
      <c r="S11" s="23" t="s">
        <v>890</v>
      </c>
      <c r="T11" s="23" t="s">
        <v>1021</v>
      </c>
      <c r="U11" s="63"/>
      <c r="V11" s="87"/>
      <c r="W11" s="90"/>
      <c r="X11" s="63"/>
    </row>
    <row r="12" spans="1:24" s="5" customFormat="1" ht="51">
      <c r="A12" s="49">
        <v>1</v>
      </c>
      <c r="B12" s="11">
        <v>45292</v>
      </c>
      <c r="C12" s="42" t="s">
        <v>1923</v>
      </c>
      <c r="D12" s="42"/>
      <c r="E12" s="42" t="s">
        <v>2080</v>
      </c>
      <c r="F12" s="6" t="s">
        <v>231</v>
      </c>
      <c r="G12" s="6" t="s">
        <v>836</v>
      </c>
      <c r="H12" s="6" t="s">
        <v>3073</v>
      </c>
      <c r="I12" s="7"/>
      <c r="J12" s="8">
        <v>63.73</v>
      </c>
      <c r="K12" s="6" t="s">
        <v>3072</v>
      </c>
      <c r="L12" s="42" t="s">
        <v>994</v>
      </c>
      <c r="M12" s="42"/>
      <c r="N12" s="9" t="s">
        <v>515</v>
      </c>
      <c r="O12" s="9"/>
      <c r="P12" s="9"/>
      <c r="Q12" s="29"/>
      <c r="R12" s="42" t="s">
        <v>4376</v>
      </c>
      <c r="S12" s="42"/>
      <c r="T12" s="42"/>
      <c r="U12" s="42" t="s">
        <v>4375</v>
      </c>
      <c r="V12" s="42"/>
      <c r="W12" s="42"/>
      <c r="X12" s="42"/>
    </row>
    <row r="13" spans="1:24" s="5" customFormat="1" ht="51">
      <c r="A13" s="49">
        <v>2</v>
      </c>
      <c r="B13" s="11">
        <v>45292</v>
      </c>
      <c r="C13" s="42" t="s">
        <v>1923</v>
      </c>
      <c r="D13" s="42"/>
      <c r="E13" s="42" t="s">
        <v>1436</v>
      </c>
      <c r="F13" s="6" t="s">
        <v>231</v>
      </c>
      <c r="G13" s="6" t="s">
        <v>836</v>
      </c>
      <c r="H13" s="6" t="s">
        <v>3075</v>
      </c>
      <c r="I13" s="7"/>
      <c r="J13" s="8">
        <v>64.489999999999995</v>
      </c>
      <c r="K13" s="6" t="s">
        <v>3073</v>
      </c>
      <c r="L13" s="42" t="s">
        <v>994</v>
      </c>
      <c r="M13" s="42"/>
      <c r="N13" s="9" t="s">
        <v>515</v>
      </c>
      <c r="O13" s="9"/>
      <c r="P13" s="9"/>
      <c r="Q13" s="29"/>
      <c r="R13" s="42" t="s">
        <v>3810</v>
      </c>
      <c r="S13" s="11">
        <v>41122</v>
      </c>
      <c r="T13" s="42" t="s">
        <v>266</v>
      </c>
      <c r="U13" s="42" t="s">
        <v>3811</v>
      </c>
      <c r="V13" s="42"/>
      <c r="W13" s="42"/>
      <c r="X13" s="42"/>
    </row>
    <row r="14" spans="1:24" s="5" customFormat="1" ht="63.75">
      <c r="A14" s="49">
        <v>3</v>
      </c>
      <c r="B14" s="11">
        <v>45292</v>
      </c>
      <c r="C14" s="42" t="s">
        <v>1923</v>
      </c>
      <c r="D14" s="42"/>
      <c r="E14" s="42" t="s">
        <v>2800</v>
      </c>
      <c r="F14" s="6" t="s">
        <v>231</v>
      </c>
      <c r="G14" s="6" t="s">
        <v>836</v>
      </c>
      <c r="H14" s="6" t="s">
        <v>3076</v>
      </c>
      <c r="I14" s="7"/>
      <c r="J14" s="8">
        <v>60.32</v>
      </c>
      <c r="K14" s="6" t="s">
        <v>3073</v>
      </c>
      <c r="L14" s="42" t="s">
        <v>994</v>
      </c>
      <c r="M14" s="42"/>
      <c r="N14" s="9" t="s">
        <v>515</v>
      </c>
      <c r="O14" s="9"/>
      <c r="P14" s="9"/>
      <c r="Q14" s="29"/>
      <c r="R14" s="42" t="s">
        <v>3057</v>
      </c>
      <c r="S14" s="11">
        <v>41255</v>
      </c>
      <c r="T14" s="42" t="s">
        <v>266</v>
      </c>
      <c r="U14" s="42" t="s">
        <v>1648</v>
      </c>
      <c r="V14" s="42">
        <v>60.32</v>
      </c>
      <c r="W14" s="42" t="s">
        <v>5001</v>
      </c>
      <c r="X14" s="42"/>
    </row>
    <row r="15" spans="1:24" s="5" customFormat="1" ht="51">
      <c r="A15" s="49">
        <v>4</v>
      </c>
      <c r="B15" s="11">
        <v>45292</v>
      </c>
      <c r="C15" s="42" t="s">
        <v>1923</v>
      </c>
      <c r="D15" s="42"/>
      <c r="E15" s="42" t="s">
        <v>1747</v>
      </c>
      <c r="F15" s="6" t="s">
        <v>231</v>
      </c>
      <c r="G15" s="6" t="s">
        <v>836</v>
      </c>
      <c r="H15" s="6" t="s">
        <v>3077</v>
      </c>
      <c r="I15" s="7"/>
      <c r="J15" s="8">
        <v>52.73</v>
      </c>
      <c r="K15" s="6" t="s">
        <v>3074</v>
      </c>
      <c r="L15" s="42" t="s">
        <v>994</v>
      </c>
      <c r="M15" s="42"/>
      <c r="N15" s="9" t="s">
        <v>515</v>
      </c>
      <c r="O15" s="9"/>
      <c r="P15" s="9"/>
      <c r="Q15" s="29"/>
      <c r="R15" s="42" t="s">
        <v>3810</v>
      </c>
      <c r="S15" s="11">
        <v>41122</v>
      </c>
      <c r="T15" s="42" t="s">
        <v>266</v>
      </c>
      <c r="U15" s="42" t="s">
        <v>3811</v>
      </c>
      <c r="V15" s="42"/>
      <c r="W15" s="42"/>
      <c r="X15" s="42"/>
    </row>
    <row r="16" spans="1:24" s="5" customFormat="1" ht="76.5">
      <c r="A16" s="49">
        <v>5</v>
      </c>
      <c r="B16" s="11">
        <v>45292</v>
      </c>
      <c r="C16" s="42" t="s">
        <v>1923</v>
      </c>
      <c r="D16" s="42" t="s">
        <v>320</v>
      </c>
      <c r="E16" s="42" t="s">
        <v>233</v>
      </c>
      <c r="F16" s="6" t="s">
        <v>231</v>
      </c>
      <c r="G16" s="6" t="s">
        <v>836</v>
      </c>
      <c r="H16" s="6" t="s">
        <v>330</v>
      </c>
      <c r="I16" s="7"/>
      <c r="J16" s="8">
        <v>45.1</v>
      </c>
      <c r="K16" s="6" t="s">
        <v>3074</v>
      </c>
      <c r="L16" s="42" t="s">
        <v>994</v>
      </c>
      <c r="M16" s="42"/>
      <c r="N16" s="9" t="s">
        <v>5103</v>
      </c>
      <c r="O16" s="9">
        <v>891676.61</v>
      </c>
      <c r="P16" s="9"/>
      <c r="Q16" s="29"/>
      <c r="R16" s="42" t="s">
        <v>4378</v>
      </c>
      <c r="S16" s="42"/>
      <c r="T16" s="42"/>
      <c r="U16" s="42" t="s">
        <v>4377</v>
      </c>
      <c r="V16" s="42"/>
      <c r="W16" s="42"/>
      <c r="X16" s="42" t="s">
        <v>3960</v>
      </c>
    </row>
    <row r="17" spans="1:24" s="5" customFormat="1" ht="76.5">
      <c r="A17" s="49">
        <v>6</v>
      </c>
      <c r="B17" s="11">
        <v>45292</v>
      </c>
      <c r="C17" s="42" t="s">
        <v>1923</v>
      </c>
      <c r="D17" s="42" t="s">
        <v>319</v>
      </c>
      <c r="E17" s="42" t="s">
        <v>3683</v>
      </c>
      <c r="F17" s="6" t="s">
        <v>231</v>
      </c>
      <c r="G17" s="6" t="s">
        <v>836</v>
      </c>
      <c r="H17" s="6" t="s">
        <v>332</v>
      </c>
      <c r="I17" s="7"/>
      <c r="J17" s="8">
        <v>65.099999999999994</v>
      </c>
      <c r="K17" s="6" t="s">
        <v>3074</v>
      </c>
      <c r="L17" s="42" t="s">
        <v>994</v>
      </c>
      <c r="M17" s="42"/>
      <c r="N17" s="9" t="s">
        <v>5102</v>
      </c>
      <c r="O17" s="9">
        <v>1287098.6100000001</v>
      </c>
      <c r="P17" s="9"/>
      <c r="Q17" s="29"/>
      <c r="R17" s="42" t="s">
        <v>820</v>
      </c>
      <c r="S17" s="11">
        <v>33638</v>
      </c>
      <c r="T17" s="42" t="s">
        <v>266</v>
      </c>
      <c r="U17" s="10" t="s">
        <v>821</v>
      </c>
      <c r="V17" s="42"/>
      <c r="W17" s="42"/>
      <c r="X17" s="42" t="s">
        <v>3960</v>
      </c>
    </row>
    <row r="18" spans="1:24" s="5" customFormat="1" ht="51">
      <c r="A18" s="49">
        <v>7</v>
      </c>
      <c r="B18" s="11">
        <v>45292</v>
      </c>
      <c r="C18" s="42" t="s">
        <v>1923</v>
      </c>
      <c r="D18" s="42" t="s">
        <v>318</v>
      </c>
      <c r="E18" s="42" t="s">
        <v>382</v>
      </c>
      <c r="F18" s="6" t="s">
        <v>231</v>
      </c>
      <c r="G18" s="6" t="s">
        <v>1732</v>
      </c>
      <c r="H18" s="6" t="s">
        <v>383</v>
      </c>
      <c r="I18" s="7"/>
      <c r="J18" s="8">
        <v>63.3</v>
      </c>
      <c r="K18" s="6" t="s">
        <v>3073</v>
      </c>
      <c r="L18" s="42" t="s">
        <v>994</v>
      </c>
      <c r="M18" s="42"/>
      <c r="N18" s="9" t="s">
        <v>5225</v>
      </c>
      <c r="O18" s="9">
        <v>1254066.68</v>
      </c>
      <c r="P18" s="9"/>
      <c r="Q18" s="29"/>
      <c r="R18" s="42" t="s">
        <v>2319</v>
      </c>
      <c r="S18" s="11">
        <v>30713</v>
      </c>
      <c r="T18" s="42" t="s">
        <v>266</v>
      </c>
      <c r="U18" s="42" t="s">
        <v>2320</v>
      </c>
      <c r="V18" s="42">
        <v>40.1</v>
      </c>
      <c r="W18" s="42"/>
      <c r="X18" s="42"/>
    </row>
    <row r="19" spans="1:24" s="5" customFormat="1" ht="51">
      <c r="A19" s="49">
        <v>8</v>
      </c>
      <c r="B19" s="11">
        <v>45292</v>
      </c>
      <c r="C19" s="42" t="s">
        <v>1923</v>
      </c>
      <c r="D19" s="42" t="s">
        <v>317</v>
      </c>
      <c r="E19" s="42" t="s">
        <v>2724</v>
      </c>
      <c r="F19" s="6" t="s">
        <v>231</v>
      </c>
      <c r="G19" s="6" t="s">
        <v>1732</v>
      </c>
      <c r="H19" s="6" t="s">
        <v>331</v>
      </c>
      <c r="I19" s="7"/>
      <c r="J19" s="8">
        <v>63.3</v>
      </c>
      <c r="K19" s="6" t="s">
        <v>3074</v>
      </c>
      <c r="L19" s="42" t="s">
        <v>994</v>
      </c>
      <c r="M19" s="42"/>
      <c r="N19" s="9" t="s">
        <v>5261</v>
      </c>
      <c r="O19" s="9">
        <v>1254066.68</v>
      </c>
      <c r="P19" s="9"/>
      <c r="Q19" s="29"/>
      <c r="R19" s="42" t="s">
        <v>2321</v>
      </c>
      <c r="S19" s="11">
        <v>30719</v>
      </c>
      <c r="T19" s="42" t="s">
        <v>266</v>
      </c>
      <c r="U19" s="42" t="s">
        <v>2322</v>
      </c>
      <c r="V19" s="42">
        <v>40.1</v>
      </c>
      <c r="W19" s="42"/>
      <c r="X19" s="42"/>
    </row>
    <row r="20" spans="1:24" s="5" customFormat="1" ht="76.5">
      <c r="A20" s="49">
        <v>9</v>
      </c>
      <c r="B20" s="11">
        <v>45292</v>
      </c>
      <c r="C20" s="42" t="s">
        <v>1923</v>
      </c>
      <c r="D20" s="42" t="s">
        <v>1022</v>
      </c>
      <c r="E20" s="42" t="s">
        <v>3186</v>
      </c>
      <c r="F20" s="6" t="s">
        <v>231</v>
      </c>
      <c r="G20" s="6" t="s">
        <v>1732</v>
      </c>
      <c r="H20" s="6" t="s">
        <v>3187</v>
      </c>
      <c r="I20" s="7"/>
      <c r="J20" s="8">
        <v>34.6</v>
      </c>
      <c r="K20" s="6" t="s">
        <v>3188</v>
      </c>
      <c r="L20" s="42" t="s">
        <v>994</v>
      </c>
      <c r="M20" s="11">
        <v>42318</v>
      </c>
      <c r="N20" s="9" t="s">
        <v>2671</v>
      </c>
      <c r="O20" s="9">
        <v>685477.21</v>
      </c>
      <c r="P20" s="9">
        <v>685477.21</v>
      </c>
      <c r="Q20" s="9">
        <v>685477.21</v>
      </c>
      <c r="R20" s="42" t="s">
        <v>1738</v>
      </c>
      <c r="S20" s="11">
        <v>42821</v>
      </c>
      <c r="T20" s="42" t="s">
        <v>266</v>
      </c>
      <c r="U20" s="42" t="s">
        <v>1739</v>
      </c>
      <c r="V20" s="42">
        <v>34.6</v>
      </c>
      <c r="W20" s="42" t="s">
        <v>5001</v>
      </c>
      <c r="X20" s="42"/>
    </row>
    <row r="21" spans="1:24" s="5" customFormat="1" ht="63.75">
      <c r="A21" s="49">
        <v>10</v>
      </c>
      <c r="B21" s="11">
        <v>45292</v>
      </c>
      <c r="C21" s="42" t="s">
        <v>1923</v>
      </c>
      <c r="D21" s="42"/>
      <c r="E21" s="42" t="s">
        <v>1041</v>
      </c>
      <c r="F21" s="6" t="s">
        <v>180</v>
      </c>
      <c r="G21" s="6" t="s">
        <v>1693</v>
      </c>
      <c r="H21" s="6" t="s">
        <v>2148</v>
      </c>
      <c r="I21" s="7"/>
      <c r="J21" s="8">
        <v>35.67</v>
      </c>
      <c r="K21" s="6" t="s">
        <v>3073</v>
      </c>
      <c r="L21" s="42" t="s">
        <v>994</v>
      </c>
      <c r="M21" s="42"/>
      <c r="N21" s="9" t="s">
        <v>2249</v>
      </c>
      <c r="O21" s="9"/>
      <c r="P21" s="9"/>
      <c r="Q21" s="29"/>
      <c r="R21" s="42" t="s">
        <v>4051</v>
      </c>
      <c r="S21" s="11">
        <v>38404</v>
      </c>
      <c r="T21" s="42" t="s">
        <v>266</v>
      </c>
      <c r="U21" s="42" t="s">
        <v>4052</v>
      </c>
      <c r="V21" s="42">
        <v>35.67</v>
      </c>
      <c r="W21" s="42" t="s">
        <v>5001</v>
      </c>
      <c r="X21" s="42" t="s">
        <v>3960</v>
      </c>
    </row>
    <row r="22" spans="1:24" s="5" customFormat="1" ht="51">
      <c r="A22" s="49">
        <v>11</v>
      </c>
      <c r="B22" s="11">
        <v>45292</v>
      </c>
      <c r="C22" s="42" t="s">
        <v>1923</v>
      </c>
      <c r="D22" s="42" t="s">
        <v>4305</v>
      </c>
      <c r="E22" s="42" t="s">
        <v>4254</v>
      </c>
      <c r="F22" s="6" t="s">
        <v>180</v>
      </c>
      <c r="G22" s="6" t="s">
        <v>1693</v>
      </c>
      <c r="H22" s="6" t="s">
        <v>4304</v>
      </c>
      <c r="I22" s="7"/>
      <c r="J22" s="8">
        <v>51.6</v>
      </c>
      <c r="K22" s="6"/>
      <c r="L22" s="42" t="s">
        <v>994</v>
      </c>
      <c r="M22" s="11">
        <v>44578</v>
      </c>
      <c r="N22" s="9" t="s">
        <v>4306</v>
      </c>
      <c r="O22" s="9">
        <v>888001.43</v>
      </c>
      <c r="P22" s="9">
        <v>2159849.84</v>
      </c>
      <c r="Q22" s="8">
        <v>2159849.84</v>
      </c>
      <c r="R22" s="42" t="s">
        <v>4345</v>
      </c>
      <c r="S22" s="11">
        <v>44582</v>
      </c>
      <c r="T22" s="42" t="s">
        <v>266</v>
      </c>
      <c r="U22" s="42" t="s">
        <v>308</v>
      </c>
      <c r="V22" s="42">
        <v>51.6</v>
      </c>
      <c r="W22" s="42" t="s">
        <v>5001</v>
      </c>
      <c r="X22" s="42"/>
    </row>
    <row r="23" spans="1:24" s="5" customFormat="1" ht="85.5" customHeight="1">
      <c r="A23" s="49">
        <v>12</v>
      </c>
      <c r="B23" s="11">
        <v>45292</v>
      </c>
      <c r="C23" s="42" t="s">
        <v>1923</v>
      </c>
      <c r="D23" s="42"/>
      <c r="E23" s="42" t="s">
        <v>3608</v>
      </c>
      <c r="F23" s="6" t="s">
        <v>180</v>
      </c>
      <c r="G23" s="6" t="s">
        <v>1693</v>
      </c>
      <c r="H23" s="6" t="s">
        <v>726</v>
      </c>
      <c r="I23" s="7"/>
      <c r="J23" s="8">
        <v>47.19</v>
      </c>
      <c r="K23" s="6" t="s">
        <v>3074</v>
      </c>
      <c r="L23" s="42" t="s">
        <v>994</v>
      </c>
      <c r="M23" s="42"/>
      <c r="N23" s="9" t="s">
        <v>2249</v>
      </c>
      <c r="O23" s="9"/>
      <c r="P23" s="9"/>
      <c r="Q23" s="29"/>
      <c r="R23" s="42" t="s">
        <v>4214</v>
      </c>
      <c r="S23" s="11">
        <v>39995</v>
      </c>
      <c r="T23" s="42" t="s">
        <v>266</v>
      </c>
      <c r="U23" s="42" t="s">
        <v>4217</v>
      </c>
      <c r="V23" s="42">
        <v>41.19</v>
      </c>
      <c r="W23" s="42" t="s">
        <v>5001</v>
      </c>
      <c r="X23" s="42" t="s">
        <v>3960</v>
      </c>
    </row>
    <row r="24" spans="1:24" s="5" customFormat="1" ht="78.75" customHeight="1">
      <c r="A24" s="49">
        <v>13</v>
      </c>
      <c r="B24" s="11">
        <v>45292</v>
      </c>
      <c r="C24" s="42" t="s">
        <v>1923</v>
      </c>
      <c r="D24" s="42"/>
      <c r="E24" s="42" t="s">
        <v>1040</v>
      </c>
      <c r="F24" s="6" t="s">
        <v>180</v>
      </c>
      <c r="G24" s="6" t="s">
        <v>1693</v>
      </c>
      <c r="H24" s="6" t="s">
        <v>727</v>
      </c>
      <c r="I24" s="7"/>
      <c r="J24" s="8">
        <v>33.85</v>
      </c>
      <c r="K24" s="6" t="s">
        <v>3072</v>
      </c>
      <c r="L24" s="42" t="s">
        <v>994</v>
      </c>
      <c r="M24" s="42"/>
      <c r="N24" s="9" t="s">
        <v>2249</v>
      </c>
      <c r="O24" s="9"/>
      <c r="P24" s="9"/>
      <c r="Q24" s="29"/>
      <c r="R24" s="42" t="s">
        <v>4215</v>
      </c>
      <c r="S24" s="11">
        <v>38404</v>
      </c>
      <c r="T24" s="42" t="s">
        <v>266</v>
      </c>
      <c r="U24" s="42" t="s">
        <v>4218</v>
      </c>
      <c r="V24" s="42">
        <v>33.85</v>
      </c>
      <c r="W24" s="42" t="s">
        <v>5001</v>
      </c>
      <c r="X24" s="42" t="s">
        <v>3960</v>
      </c>
    </row>
    <row r="25" spans="1:24" s="5" customFormat="1" ht="91.5" customHeight="1">
      <c r="A25" s="49">
        <v>14</v>
      </c>
      <c r="B25" s="11">
        <v>45292</v>
      </c>
      <c r="C25" s="42" t="s">
        <v>1923</v>
      </c>
      <c r="D25" s="42" t="s">
        <v>1987</v>
      </c>
      <c r="E25" s="42" t="s">
        <v>3607</v>
      </c>
      <c r="F25" s="6" t="s">
        <v>180</v>
      </c>
      <c r="G25" s="6" t="s">
        <v>1693</v>
      </c>
      <c r="H25" s="6" t="s">
        <v>596</v>
      </c>
      <c r="I25" s="7"/>
      <c r="J25" s="8">
        <v>46.86</v>
      </c>
      <c r="K25" s="6" t="s">
        <v>3073</v>
      </c>
      <c r="L25" s="42" t="s">
        <v>994</v>
      </c>
      <c r="M25" s="11">
        <v>41221</v>
      </c>
      <c r="N25" s="9" t="s">
        <v>5000</v>
      </c>
      <c r="O25" s="9">
        <v>830766.81</v>
      </c>
      <c r="P25" s="9">
        <v>830766.81</v>
      </c>
      <c r="Q25" s="9">
        <v>830766.81</v>
      </c>
      <c r="R25" s="42" t="s">
        <v>4216</v>
      </c>
      <c r="S25" s="11">
        <v>38459</v>
      </c>
      <c r="T25" s="42" t="s">
        <v>266</v>
      </c>
      <c r="U25" s="42" t="s">
        <v>3797</v>
      </c>
      <c r="V25" s="42">
        <v>45.03</v>
      </c>
      <c r="W25" s="42" t="s">
        <v>5001</v>
      </c>
      <c r="X25" s="42"/>
    </row>
    <row r="26" spans="1:24" s="5" customFormat="1" ht="25.5">
      <c r="A26" s="49">
        <v>15</v>
      </c>
      <c r="B26" s="11">
        <v>45292</v>
      </c>
      <c r="C26" s="42" t="s">
        <v>1923</v>
      </c>
      <c r="D26" s="42"/>
      <c r="E26" s="6" t="s">
        <v>1901</v>
      </c>
      <c r="F26" s="42" t="s">
        <v>180</v>
      </c>
      <c r="G26" s="42">
        <v>3</v>
      </c>
      <c r="H26" s="42">
        <v>7</v>
      </c>
      <c r="I26" s="42"/>
      <c r="J26" s="8">
        <v>76.599999999999994</v>
      </c>
      <c r="K26" s="42">
        <v>3</v>
      </c>
      <c r="L26" s="42" t="s">
        <v>994</v>
      </c>
      <c r="M26" s="42"/>
      <c r="N26" s="9" t="s">
        <v>843</v>
      </c>
      <c r="O26" s="9"/>
      <c r="P26" s="9"/>
      <c r="Q26" s="29"/>
      <c r="R26" s="42" t="s">
        <v>4365</v>
      </c>
      <c r="S26" s="11">
        <v>43000</v>
      </c>
      <c r="T26" s="42" t="s">
        <v>266</v>
      </c>
      <c r="U26" s="42" t="s">
        <v>4366</v>
      </c>
      <c r="V26" s="42">
        <v>76.599999999999994</v>
      </c>
      <c r="W26" s="42" t="s">
        <v>5001</v>
      </c>
      <c r="X26" s="42" t="s">
        <v>3960</v>
      </c>
    </row>
    <row r="27" spans="1:24" s="5" customFormat="1" ht="25.5">
      <c r="A27" s="49">
        <v>16</v>
      </c>
      <c r="B27" s="11">
        <v>45292</v>
      </c>
      <c r="C27" s="42" t="s">
        <v>1923</v>
      </c>
      <c r="D27" s="42"/>
      <c r="E27" s="6" t="s">
        <v>929</v>
      </c>
      <c r="F27" s="42" t="s">
        <v>180</v>
      </c>
      <c r="G27" s="42">
        <v>3</v>
      </c>
      <c r="H27" s="42">
        <v>12</v>
      </c>
      <c r="I27" s="42"/>
      <c r="J27" s="8">
        <v>63.5</v>
      </c>
      <c r="K27" s="42">
        <v>1</v>
      </c>
      <c r="L27" s="42" t="s">
        <v>994</v>
      </c>
      <c r="M27" s="42"/>
      <c r="N27" s="9" t="s">
        <v>843</v>
      </c>
      <c r="O27" s="9"/>
      <c r="P27" s="9"/>
      <c r="Q27" s="29"/>
      <c r="R27" s="42" t="s">
        <v>4269</v>
      </c>
      <c r="S27" s="42"/>
      <c r="T27" s="42"/>
      <c r="U27" s="42" t="s">
        <v>4270</v>
      </c>
      <c r="V27" s="42"/>
      <c r="W27" s="42"/>
      <c r="X27" s="42" t="s">
        <v>3960</v>
      </c>
    </row>
    <row r="28" spans="1:24" s="5" customFormat="1" ht="63.75">
      <c r="A28" s="49">
        <v>17</v>
      </c>
      <c r="B28" s="11">
        <v>45292</v>
      </c>
      <c r="C28" s="42" t="s">
        <v>650</v>
      </c>
      <c r="D28" s="42" t="s">
        <v>1658</v>
      </c>
      <c r="E28" s="42" t="s">
        <v>3201</v>
      </c>
      <c r="F28" s="42" t="s">
        <v>180</v>
      </c>
      <c r="G28" s="42">
        <v>6</v>
      </c>
      <c r="H28" s="42"/>
      <c r="I28" s="42"/>
      <c r="J28" s="8">
        <v>87.5</v>
      </c>
      <c r="K28" s="42">
        <v>1</v>
      </c>
      <c r="L28" s="42" t="s">
        <v>994</v>
      </c>
      <c r="M28" s="42"/>
      <c r="N28" s="9" t="s">
        <v>6087</v>
      </c>
      <c r="O28" s="9">
        <v>1000564.25</v>
      </c>
      <c r="P28" s="9">
        <v>128265.66</v>
      </c>
      <c r="Q28" s="8">
        <v>0</v>
      </c>
      <c r="R28" s="42" t="s">
        <v>4268</v>
      </c>
      <c r="S28" s="42"/>
      <c r="T28" s="42"/>
      <c r="U28" s="42" t="s">
        <v>4267</v>
      </c>
      <c r="V28" s="42"/>
      <c r="W28" s="42"/>
      <c r="X28" s="42"/>
    </row>
    <row r="29" spans="1:24" s="5" customFormat="1" ht="63.75">
      <c r="A29" s="49">
        <v>18</v>
      </c>
      <c r="B29" s="11">
        <v>45292</v>
      </c>
      <c r="C29" s="42" t="s">
        <v>650</v>
      </c>
      <c r="D29" s="42" t="s">
        <v>2915</v>
      </c>
      <c r="E29" s="42" t="s">
        <v>2794</v>
      </c>
      <c r="F29" s="42" t="s">
        <v>180</v>
      </c>
      <c r="G29" s="42">
        <v>20</v>
      </c>
      <c r="H29" s="42"/>
      <c r="I29" s="42" t="s">
        <v>1707</v>
      </c>
      <c r="J29" s="8">
        <f>135.1*380/1000</f>
        <v>51.338000000000001</v>
      </c>
      <c r="K29" s="42"/>
      <c r="L29" s="42" t="s">
        <v>994</v>
      </c>
      <c r="M29" s="11">
        <v>43684</v>
      </c>
      <c r="N29" s="9" t="s">
        <v>4016</v>
      </c>
      <c r="O29" s="9">
        <v>1349508.66</v>
      </c>
      <c r="P29" s="9"/>
      <c r="Q29" s="29"/>
      <c r="R29" s="42" t="s">
        <v>4266</v>
      </c>
      <c r="S29" s="11">
        <v>40918</v>
      </c>
      <c r="T29" s="42" t="s">
        <v>266</v>
      </c>
      <c r="U29" s="42" t="s">
        <v>2837</v>
      </c>
      <c r="V29" s="42"/>
      <c r="W29" s="42" t="s">
        <v>5001</v>
      </c>
      <c r="X29" s="42"/>
    </row>
    <row r="30" spans="1:24" s="5" customFormat="1" ht="63.75">
      <c r="A30" s="49">
        <v>19</v>
      </c>
      <c r="B30" s="11">
        <v>45292</v>
      </c>
      <c r="C30" s="42" t="s">
        <v>1923</v>
      </c>
      <c r="D30" s="42" t="s">
        <v>1659</v>
      </c>
      <c r="E30" s="6" t="s">
        <v>1957</v>
      </c>
      <c r="F30" s="42" t="s">
        <v>180</v>
      </c>
      <c r="G30" s="42">
        <v>82</v>
      </c>
      <c r="H30" s="42">
        <v>15</v>
      </c>
      <c r="I30" s="42"/>
      <c r="J30" s="8">
        <v>59.6</v>
      </c>
      <c r="K30" s="42">
        <v>5</v>
      </c>
      <c r="L30" s="42" t="s">
        <v>994</v>
      </c>
      <c r="M30" s="42"/>
      <c r="N30" s="9" t="s">
        <v>5101</v>
      </c>
      <c r="O30" s="9">
        <v>1140636.1200000001</v>
      </c>
      <c r="P30" s="9">
        <v>1140636.1200000001</v>
      </c>
      <c r="Q30" s="9">
        <v>1140636.1200000001</v>
      </c>
      <c r="R30" s="42" t="s">
        <v>4916</v>
      </c>
      <c r="S30" s="42"/>
      <c r="T30" s="42" t="s">
        <v>266</v>
      </c>
      <c r="U30" s="42" t="s">
        <v>4219</v>
      </c>
      <c r="V30" s="42"/>
      <c r="W30" s="42"/>
      <c r="X30" s="42"/>
    </row>
    <row r="31" spans="1:24" s="5" customFormat="1" ht="89.25" customHeight="1">
      <c r="A31" s="49">
        <v>20</v>
      </c>
      <c r="B31" s="11">
        <v>45292</v>
      </c>
      <c r="C31" s="42" t="s">
        <v>1923</v>
      </c>
      <c r="D31" s="42" t="s">
        <v>3545</v>
      </c>
      <c r="E31" s="6" t="s">
        <v>2034</v>
      </c>
      <c r="F31" s="42" t="s">
        <v>180</v>
      </c>
      <c r="G31" s="42">
        <v>82</v>
      </c>
      <c r="H31" s="42">
        <v>55</v>
      </c>
      <c r="I31" s="42"/>
      <c r="J31" s="8">
        <v>43.4</v>
      </c>
      <c r="K31" s="42">
        <v>4</v>
      </c>
      <c r="L31" s="42" t="s">
        <v>994</v>
      </c>
      <c r="M31" s="42"/>
      <c r="N31" s="9" t="s">
        <v>5100</v>
      </c>
      <c r="O31" s="9">
        <v>830597.45</v>
      </c>
      <c r="P31" s="9">
        <v>830597.45</v>
      </c>
      <c r="Q31" s="9">
        <v>830597.45</v>
      </c>
      <c r="R31" s="42" t="s">
        <v>23</v>
      </c>
      <c r="S31" s="11">
        <v>41270</v>
      </c>
      <c r="T31" s="42" t="s">
        <v>266</v>
      </c>
      <c r="U31" s="42" t="s">
        <v>24</v>
      </c>
      <c r="V31" s="42"/>
      <c r="W31" s="42" t="s">
        <v>5001</v>
      </c>
      <c r="X31" s="42"/>
    </row>
    <row r="32" spans="1:24" s="5" customFormat="1" ht="63.75">
      <c r="A32" s="49">
        <v>21</v>
      </c>
      <c r="B32" s="11">
        <v>45292</v>
      </c>
      <c r="C32" s="42" t="s">
        <v>1923</v>
      </c>
      <c r="D32" s="42" t="s">
        <v>3546</v>
      </c>
      <c r="E32" s="6" t="s">
        <v>3595</v>
      </c>
      <c r="F32" s="42" t="s">
        <v>180</v>
      </c>
      <c r="G32" s="42">
        <v>82</v>
      </c>
      <c r="H32" s="42">
        <v>67</v>
      </c>
      <c r="I32" s="42"/>
      <c r="J32" s="8">
        <v>44.6</v>
      </c>
      <c r="K32" s="42">
        <v>3</v>
      </c>
      <c r="L32" s="42" t="s">
        <v>994</v>
      </c>
      <c r="M32" s="42"/>
      <c r="N32" s="9" t="s">
        <v>5226</v>
      </c>
      <c r="O32" s="9">
        <v>853563.27</v>
      </c>
      <c r="P32" s="9">
        <v>853563.27</v>
      </c>
      <c r="Q32" s="9">
        <v>853563.27</v>
      </c>
      <c r="R32" s="42" t="s">
        <v>3812</v>
      </c>
      <c r="S32" s="11">
        <v>39366</v>
      </c>
      <c r="T32" s="42" t="s">
        <v>266</v>
      </c>
      <c r="U32" s="42" t="s">
        <v>3813</v>
      </c>
      <c r="V32" s="42"/>
      <c r="W32" s="42"/>
      <c r="X32" s="42"/>
    </row>
    <row r="33" spans="1:25" s="5" customFormat="1" ht="51">
      <c r="A33" s="49">
        <v>22</v>
      </c>
      <c r="B33" s="11">
        <v>45292</v>
      </c>
      <c r="C33" s="42" t="s">
        <v>1923</v>
      </c>
      <c r="D33" s="42" t="s">
        <v>3547</v>
      </c>
      <c r="E33" s="42" t="s">
        <v>3517</v>
      </c>
      <c r="F33" s="42" t="s">
        <v>180</v>
      </c>
      <c r="G33" s="42">
        <v>86</v>
      </c>
      <c r="H33" s="42">
        <v>10</v>
      </c>
      <c r="I33" s="42"/>
      <c r="J33" s="8">
        <v>32</v>
      </c>
      <c r="K33" s="42">
        <v>3</v>
      </c>
      <c r="L33" s="42" t="s">
        <v>994</v>
      </c>
      <c r="M33" s="42"/>
      <c r="N33" s="9" t="s">
        <v>5256</v>
      </c>
      <c r="O33" s="9">
        <v>612422.07999999996</v>
      </c>
      <c r="P33" s="9"/>
      <c r="Q33" s="34"/>
      <c r="R33" s="42"/>
      <c r="S33" s="42"/>
      <c r="T33" s="42"/>
      <c r="U33" s="42"/>
      <c r="V33" s="42"/>
      <c r="W33" s="42"/>
      <c r="X33" s="42"/>
    </row>
    <row r="34" spans="1:25" s="5" customFormat="1" ht="89.25">
      <c r="A34" s="49">
        <v>23</v>
      </c>
      <c r="B34" s="11">
        <v>45292</v>
      </c>
      <c r="C34" s="42" t="s">
        <v>1923</v>
      </c>
      <c r="D34" s="42" t="s">
        <v>1717</v>
      </c>
      <c r="E34" s="42" t="s">
        <v>3577</v>
      </c>
      <c r="F34" s="42" t="s">
        <v>180</v>
      </c>
      <c r="G34" s="42">
        <v>86</v>
      </c>
      <c r="H34" s="42">
        <v>17</v>
      </c>
      <c r="I34" s="42"/>
      <c r="J34" s="8">
        <v>27.72</v>
      </c>
      <c r="K34" s="42">
        <v>2</v>
      </c>
      <c r="L34" s="42" t="s">
        <v>994</v>
      </c>
      <c r="M34" s="11">
        <v>40169</v>
      </c>
      <c r="N34" s="9" t="s">
        <v>3334</v>
      </c>
      <c r="O34" s="9">
        <v>530127.86</v>
      </c>
      <c r="P34" s="9"/>
      <c r="Q34" s="8"/>
      <c r="R34" s="42" t="s">
        <v>4038</v>
      </c>
      <c r="S34" s="11">
        <v>43635</v>
      </c>
      <c r="T34" s="42" t="s">
        <v>266</v>
      </c>
      <c r="U34" s="42" t="s">
        <v>3938</v>
      </c>
      <c r="V34" s="42">
        <v>27.72</v>
      </c>
      <c r="W34" s="42"/>
      <c r="X34" s="42"/>
    </row>
    <row r="35" spans="1:25" s="5" customFormat="1" ht="51">
      <c r="A35" s="49">
        <v>24</v>
      </c>
      <c r="B35" s="11">
        <v>45292</v>
      </c>
      <c r="C35" s="42" t="s">
        <v>1923</v>
      </c>
      <c r="D35" s="42"/>
      <c r="E35" s="42" t="s">
        <v>3516</v>
      </c>
      <c r="F35" s="42" t="s">
        <v>180</v>
      </c>
      <c r="G35" s="42">
        <v>86</v>
      </c>
      <c r="H35" s="42">
        <v>18</v>
      </c>
      <c r="I35" s="42"/>
      <c r="J35" s="8">
        <v>36.39</v>
      </c>
      <c r="K35" s="42">
        <v>2</v>
      </c>
      <c r="L35" s="42" t="s">
        <v>994</v>
      </c>
      <c r="M35" s="42"/>
      <c r="N35" s="9" t="s">
        <v>2948</v>
      </c>
      <c r="O35" s="9"/>
      <c r="P35" s="9"/>
      <c r="Q35" s="8"/>
      <c r="R35" s="42" t="s">
        <v>3802</v>
      </c>
      <c r="S35" s="11">
        <v>37580</v>
      </c>
      <c r="T35" s="42" t="s">
        <v>266</v>
      </c>
      <c r="U35" s="42" t="s">
        <v>3803</v>
      </c>
      <c r="V35" s="42">
        <v>36.39</v>
      </c>
      <c r="W35" s="42"/>
      <c r="X35" s="42" t="s">
        <v>3960</v>
      </c>
    </row>
    <row r="36" spans="1:25" s="5" customFormat="1" ht="38.25">
      <c r="A36" s="49">
        <v>25</v>
      </c>
      <c r="B36" s="11">
        <v>45292</v>
      </c>
      <c r="C36" s="42" t="s">
        <v>1923</v>
      </c>
      <c r="D36" s="42" t="s">
        <v>2656</v>
      </c>
      <c r="E36" s="42" t="s">
        <v>406</v>
      </c>
      <c r="F36" s="42" t="s">
        <v>180</v>
      </c>
      <c r="G36" s="42">
        <v>88</v>
      </c>
      <c r="H36" s="42">
        <v>8</v>
      </c>
      <c r="I36" s="42" t="s">
        <v>5329</v>
      </c>
      <c r="J36" s="8">
        <v>29.71</v>
      </c>
      <c r="K36" s="42">
        <v>1</v>
      </c>
      <c r="L36" s="42" t="s">
        <v>994</v>
      </c>
      <c r="M36" s="42"/>
      <c r="N36" s="9" t="s">
        <v>5257</v>
      </c>
      <c r="O36" s="9">
        <v>568327.68999999994</v>
      </c>
      <c r="P36" s="9"/>
      <c r="Q36" s="8"/>
      <c r="R36" s="42" t="s">
        <v>4367</v>
      </c>
      <c r="S36" s="42"/>
      <c r="T36" s="42"/>
      <c r="U36" s="42" t="s">
        <v>4368</v>
      </c>
      <c r="V36" s="42"/>
      <c r="W36" s="42"/>
      <c r="X36" s="42"/>
    </row>
    <row r="37" spans="1:25" s="5" customFormat="1" ht="38.25">
      <c r="A37" s="49">
        <v>26</v>
      </c>
      <c r="B37" s="11">
        <v>45292</v>
      </c>
      <c r="C37" s="42" t="s">
        <v>1923</v>
      </c>
      <c r="D37" s="42" t="s">
        <v>3700</v>
      </c>
      <c r="E37" s="42" t="s">
        <v>3739</v>
      </c>
      <c r="F37" s="42" t="s">
        <v>180</v>
      </c>
      <c r="G37" s="42">
        <v>88</v>
      </c>
      <c r="H37" s="42">
        <v>10</v>
      </c>
      <c r="I37" s="42" t="s">
        <v>4087</v>
      </c>
      <c r="J37" s="8">
        <v>41.31</v>
      </c>
      <c r="K37" s="42">
        <v>2</v>
      </c>
      <c r="L37" s="42" t="s">
        <v>994</v>
      </c>
      <c r="M37" s="42"/>
      <c r="N37" s="9" t="s">
        <v>5286</v>
      </c>
      <c r="O37" s="9">
        <v>790550.78</v>
      </c>
      <c r="P37" s="9"/>
      <c r="Q37" s="8"/>
      <c r="R37" s="42" t="s">
        <v>4369</v>
      </c>
      <c r="S37" s="42"/>
      <c r="T37" s="42"/>
      <c r="U37" s="42" t="s">
        <v>4370</v>
      </c>
      <c r="V37" s="42"/>
      <c r="W37" s="42"/>
      <c r="X37" s="42"/>
    </row>
    <row r="38" spans="1:25" s="5" customFormat="1" ht="38.25">
      <c r="A38" s="49">
        <v>27</v>
      </c>
      <c r="B38" s="11">
        <v>45292</v>
      </c>
      <c r="C38" s="42" t="s">
        <v>1923</v>
      </c>
      <c r="D38" s="42" t="s">
        <v>705</v>
      </c>
      <c r="E38" s="6" t="s">
        <v>1697</v>
      </c>
      <c r="F38" s="42" t="s">
        <v>180</v>
      </c>
      <c r="G38" s="42">
        <v>88</v>
      </c>
      <c r="H38" s="42">
        <v>12</v>
      </c>
      <c r="I38" s="42" t="s">
        <v>1424</v>
      </c>
      <c r="J38" s="8">
        <v>31.01</v>
      </c>
      <c r="K38" s="42">
        <v>3</v>
      </c>
      <c r="L38" s="42" t="s">
        <v>994</v>
      </c>
      <c r="M38" s="42"/>
      <c r="N38" s="9" t="s">
        <v>5279</v>
      </c>
      <c r="O38" s="9">
        <v>593437</v>
      </c>
      <c r="P38" s="9">
        <v>593437</v>
      </c>
      <c r="Q38" s="8">
        <v>593437</v>
      </c>
      <c r="R38" s="42" t="s">
        <v>4274</v>
      </c>
      <c r="S38" s="42"/>
      <c r="T38" s="42"/>
      <c r="U38" s="42" t="s">
        <v>4273</v>
      </c>
      <c r="V38" s="42"/>
      <c r="W38" s="42"/>
      <c r="X38" s="42"/>
    </row>
    <row r="39" spans="1:25" s="5" customFormat="1" ht="51">
      <c r="A39" s="49">
        <v>28</v>
      </c>
      <c r="B39" s="11">
        <v>45292</v>
      </c>
      <c r="C39" s="42" t="s">
        <v>1923</v>
      </c>
      <c r="D39" s="42" t="s">
        <v>2898</v>
      </c>
      <c r="E39" s="6" t="s">
        <v>1914</v>
      </c>
      <c r="F39" s="42" t="s">
        <v>180</v>
      </c>
      <c r="G39" s="42">
        <v>90</v>
      </c>
      <c r="H39" s="42">
        <v>15</v>
      </c>
      <c r="I39" s="42"/>
      <c r="J39" s="8">
        <v>40</v>
      </c>
      <c r="K39" s="42">
        <v>2</v>
      </c>
      <c r="L39" s="42" t="s">
        <v>994</v>
      </c>
      <c r="M39" s="42"/>
      <c r="N39" s="9" t="s">
        <v>5236</v>
      </c>
      <c r="O39" s="9">
        <v>765527.6</v>
      </c>
      <c r="P39" s="9">
        <v>765527.6</v>
      </c>
      <c r="Q39" s="8">
        <v>765527.6</v>
      </c>
      <c r="R39" s="42" t="s">
        <v>4371</v>
      </c>
      <c r="S39" s="42"/>
      <c r="T39" s="42"/>
      <c r="U39" s="42" t="s">
        <v>4372</v>
      </c>
      <c r="V39" s="42"/>
      <c r="W39" s="42"/>
      <c r="X39" s="42"/>
      <c r="Y39" s="5" t="s">
        <v>4126</v>
      </c>
    </row>
    <row r="40" spans="1:25" s="5" customFormat="1" ht="51">
      <c r="A40" s="49">
        <v>29</v>
      </c>
      <c r="B40" s="11">
        <v>45292</v>
      </c>
      <c r="C40" s="42" t="s">
        <v>1923</v>
      </c>
      <c r="D40" s="42" t="s">
        <v>2899</v>
      </c>
      <c r="E40" s="6" t="s">
        <v>2318</v>
      </c>
      <c r="F40" s="42" t="s">
        <v>180</v>
      </c>
      <c r="G40" s="42">
        <v>92</v>
      </c>
      <c r="H40" s="42">
        <v>6</v>
      </c>
      <c r="I40" s="42"/>
      <c r="J40" s="8">
        <v>31.6</v>
      </c>
      <c r="K40" s="42">
        <v>2</v>
      </c>
      <c r="L40" s="42" t="s">
        <v>994</v>
      </c>
      <c r="M40" s="42"/>
      <c r="N40" s="9" t="s">
        <v>5262</v>
      </c>
      <c r="O40" s="9">
        <v>604766.80000000005</v>
      </c>
      <c r="P40" s="9"/>
      <c r="Q40" s="34"/>
      <c r="R40" s="42" t="s">
        <v>655</v>
      </c>
      <c r="S40" s="11">
        <v>41691</v>
      </c>
      <c r="T40" s="42" t="s">
        <v>266</v>
      </c>
      <c r="U40" s="42" t="s">
        <v>656</v>
      </c>
      <c r="V40" s="42">
        <v>10.53</v>
      </c>
      <c r="W40" s="42"/>
      <c r="X40" s="42"/>
    </row>
    <row r="41" spans="1:25" s="5" customFormat="1" ht="63.75">
      <c r="A41" s="49">
        <v>30</v>
      </c>
      <c r="B41" s="11">
        <v>45292</v>
      </c>
      <c r="C41" s="42" t="s">
        <v>1923</v>
      </c>
      <c r="D41" s="42" t="s">
        <v>2900</v>
      </c>
      <c r="E41" s="6" t="s">
        <v>2757</v>
      </c>
      <c r="F41" s="42" t="s">
        <v>180</v>
      </c>
      <c r="G41" s="42">
        <v>92</v>
      </c>
      <c r="H41" s="42">
        <v>26</v>
      </c>
      <c r="I41" s="42"/>
      <c r="J41" s="8">
        <v>27.8</v>
      </c>
      <c r="K41" s="42">
        <v>1</v>
      </c>
      <c r="L41" s="42" t="s">
        <v>994</v>
      </c>
      <c r="M41" s="42"/>
      <c r="N41" s="9" t="s">
        <v>5260</v>
      </c>
      <c r="O41" s="9">
        <v>532041.68000000005</v>
      </c>
      <c r="P41" s="9"/>
      <c r="Q41" s="34"/>
      <c r="R41" s="42" t="s">
        <v>5910</v>
      </c>
      <c r="S41" s="11">
        <v>30475</v>
      </c>
      <c r="T41" s="42" t="s">
        <v>266</v>
      </c>
      <c r="U41" s="42" t="s">
        <v>2323</v>
      </c>
      <c r="V41" s="42"/>
      <c r="W41" s="42"/>
      <c r="X41" s="42"/>
    </row>
    <row r="42" spans="1:25" s="5" customFormat="1" ht="51">
      <c r="A42" s="49">
        <v>31</v>
      </c>
      <c r="B42" s="11">
        <v>45292</v>
      </c>
      <c r="C42" s="42" t="s">
        <v>1923</v>
      </c>
      <c r="D42" s="42" t="s">
        <v>1661</v>
      </c>
      <c r="E42" s="6" t="s">
        <v>2758</v>
      </c>
      <c r="F42" s="42" t="s">
        <v>180</v>
      </c>
      <c r="G42" s="42">
        <v>92</v>
      </c>
      <c r="H42" s="42">
        <v>30</v>
      </c>
      <c r="I42" s="42"/>
      <c r="J42" s="8">
        <v>27.8</v>
      </c>
      <c r="K42" s="42">
        <v>2</v>
      </c>
      <c r="L42" s="42" t="s">
        <v>994</v>
      </c>
      <c r="M42" s="42"/>
      <c r="N42" s="9" t="s">
        <v>5259</v>
      </c>
      <c r="O42" s="9">
        <v>532041.68000000005</v>
      </c>
      <c r="P42" s="9"/>
      <c r="Q42" s="34"/>
      <c r="R42" s="42"/>
      <c r="S42" s="42"/>
      <c r="T42" s="42"/>
      <c r="U42" s="42"/>
      <c r="V42" s="42"/>
      <c r="W42" s="42"/>
      <c r="X42" s="42"/>
    </row>
    <row r="43" spans="1:25" s="5" customFormat="1" ht="51">
      <c r="A43" s="49">
        <v>32</v>
      </c>
      <c r="B43" s="11">
        <v>45292</v>
      </c>
      <c r="C43" s="42" t="s">
        <v>1923</v>
      </c>
      <c r="D43" s="42" t="s">
        <v>1662</v>
      </c>
      <c r="E43" s="6" t="s">
        <v>2759</v>
      </c>
      <c r="F43" s="42" t="s">
        <v>180</v>
      </c>
      <c r="G43" s="42">
        <v>92</v>
      </c>
      <c r="H43" s="42">
        <v>36</v>
      </c>
      <c r="I43" s="42"/>
      <c r="J43" s="8">
        <v>30.6</v>
      </c>
      <c r="K43" s="42">
        <v>3</v>
      </c>
      <c r="L43" s="42" t="s">
        <v>994</v>
      </c>
      <c r="M43" s="42"/>
      <c r="N43" s="9" t="s">
        <v>5258</v>
      </c>
      <c r="O43" s="9">
        <v>585628.61</v>
      </c>
      <c r="P43" s="9"/>
      <c r="Q43" s="34"/>
      <c r="R43" s="42" t="s">
        <v>7</v>
      </c>
      <c r="S43" s="11">
        <v>32826</v>
      </c>
      <c r="T43" s="42" t="s">
        <v>266</v>
      </c>
      <c r="U43" s="42" t="s">
        <v>8</v>
      </c>
      <c r="V43" s="42">
        <v>21.6</v>
      </c>
      <c r="W43" s="42"/>
      <c r="X43" s="42"/>
    </row>
    <row r="44" spans="1:25" s="5" customFormat="1" ht="63.75">
      <c r="A44" s="49">
        <v>33</v>
      </c>
      <c r="B44" s="11">
        <v>45292</v>
      </c>
      <c r="C44" s="42" t="s">
        <v>1923</v>
      </c>
      <c r="D44" s="42"/>
      <c r="E44" s="6" t="s">
        <v>3657</v>
      </c>
      <c r="F44" s="42" t="s">
        <v>180</v>
      </c>
      <c r="G44" s="42">
        <v>96</v>
      </c>
      <c r="H44" s="42">
        <v>14</v>
      </c>
      <c r="I44" s="42"/>
      <c r="J44" s="8">
        <v>26.34</v>
      </c>
      <c r="K44" s="42">
        <v>1</v>
      </c>
      <c r="L44" s="42" t="s">
        <v>994</v>
      </c>
      <c r="M44" s="42"/>
      <c r="N44" s="9" t="s">
        <v>2948</v>
      </c>
      <c r="O44" s="9"/>
      <c r="P44" s="9"/>
      <c r="Q44" s="34"/>
      <c r="R44" s="42" t="s">
        <v>4708</v>
      </c>
      <c r="S44" s="18">
        <v>44638</v>
      </c>
      <c r="T44" s="14" t="s">
        <v>266</v>
      </c>
      <c r="U44" s="42" t="s">
        <v>4707</v>
      </c>
      <c r="V44" s="42"/>
      <c r="W44" s="42"/>
      <c r="X44" s="42" t="s">
        <v>3960</v>
      </c>
    </row>
    <row r="45" spans="1:25" s="5" customFormat="1" ht="38.25">
      <c r="A45" s="49">
        <v>34</v>
      </c>
      <c r="B45" s="11">
        <v>45292</v>
      </c>
      <c r="C45" s="42" t="s">
        <v>1923</v>
      </c>
      <c r="D45" s="42"/>
      <c r="E45" s="6" t="s">
        <v>765</v>
      </c>
      <c r="F45" s="42" t="s">
        <v>180</v>
      </c>
      <c r="G45" s="42">
        <v>96</v>
      </c>
      <c r="H45" s="42">
        <v>22</v>
      </c>
      <c r="I45" s="42"/>
      <c r="J45" s="8">
        <v>26.34</v>
      </c>
      <c r="K45" s="42">
        <v>3</v>
      </c>
      <c r="L45" s="42" t="s">
        <v>994</v>
      </c>
      <c r="M45" s="42"/>
      <c r="N45" s="9" t="s">
        <v>2948</v>
      </c>
      <c r="O45" s="9"/>
      <c r="P45" s="9"/>
      <c r="Q45" s="34"/>
      <c r="R45" s="42" t="s">
        <v>527</v>
      </c>
      <c r="S45" s="11">
        <v>32856</v>
      </c>
      <c r="T45" s="42" t="s">
        <v>266</v>
      </c>
      <c r="U45" s="42" t="s">
        <v>528</v>
      </c>
      <c r="V45" s="42">
        <v>16.2</v>
      </c>
      <c r="W45" s="42"/>
      <c r="X45" s="42" t="s">
        <v>3960</v>
      </c>
    </row>
    <row r="46" spans="1:25" s="5" customFormat="1" ht="63.75">
      <c r="A46" s="49">
        <v>35</v>
      </c>
      <c r="B46" s="11">
        <v>45292</v>
      </c>
      <c r="C46" s="42" t="s">
        <v>1923</v>
      </c>
      <c r="D46" s="42" t="s">
        <v>1663</v>
      </c>
      <c r="E46" s="6" t="s">
        <v>210</v>
      </c>
      <c r="F46" s="42" t="s">
        <v>180</v>
      </c>
      <c r="G46" s="42">
        <v>106</v>
      </c>
      <c r="H46" s="42">
        <v>20</v>
      </c>
      <c r="I46" s="42"/>
      <c r="J46" s="8">
        <v>62.5</v>
      </c>
      <c r="K46" s="42">
        <v>1</v>
      </c>
      <c r="L46" s="42" t="s">
        <v>994</v>
      </c>
      <c r="M46" s="42"/>
      <c r="N46" s="9" t="s">
        <v>5265</v>
      </c>
      <c r="O46" s="9">
        <v>1196136.8799999999</v>
      </c>
      <c r="P46" s="9"/>
      <c r="Q46" s="34"/>
      <c r="R46" s="42" t="s">
        <v>3888</v>
      </c>
      <c r="S46" s="11">
        <v>43308</v>
      </c>
      <c r="T46" s="42" t="s">
        <v>266</v>
      </c>
      <c r="U46" s="42" t="s">
        <v>3887</v>
      </c>
      <c r="V46" s="42">
        <v>62.51</v>
      </c>
      <c r="W46" s="42"/>
      <c r="X46" s="42"/>
    </row>
    <row r="47" spans="1:25" s="5" customFormat="1" ht="63.75">
      <c r="A47" s="49">
        <v>36</v>
      </c>
      <c r="B47" s="11">
        <v>45292</v>
      </c>
      <c r="C47" s="42" t="s">
        <v>1923</v>
      </c>
      <c r="D47" s="42" t="s">
        <v>1925</v>
      </c>
      <c r="E47" s="6" t="s">
        <v>1606</v>
      </c>
      <c r="F47" s="42" t="s">
        <v>180</v>
      </c>
      <c r="G47" s="42">
        <v>106</v>
      </c>
      <c r="H47" s="42">
        <v>50</v>
      </c>
      <c r="I47" s="42"/>
      <c r="J47" s="8">
        <v>66.599999999999994</v>
      </c>
      <c r="K47" s="42">
        <v>2</v>
      </c>
      <c r="L47" s="42" t="s">
        <v>994</v>
      </c>
      <c r="M47" s="42"/>
      <c r="N47" s="9" t="s">
        <v>5264</v>
      </c>
      <c r="O47" s="9">
        <v>1274603.45</v>
      </c>
      <c r="P47" s="9"/>
      <c r="Q47" s="34"/>
      <c r="R47" s="42" t="s">
        <v>2324</v>
      </c>
      <c r="S47" s="11">
        <v>26877</v>
      </c>
      <c r="T47" s="42" t="s">
        <v>266</v>
      </c>
      <c r="U47" s="42" t="s">
        <v>2325</v>
      </c>
      <c r="V47" s="42"/>
      <c r="W47" s="42"/>
      <c r="X47" s="42"/>
    </row>
    <row r="48" spans="1:25" s="5" customFormat="1" ht="63.75">
      <c r="A48" s="49">
        <v>37</v>
      </c>
      <c r="B48" s="11">
        <v>45292</v>
      </c>
      <c r="C48" s="42" t="s">
        <v>1923</v>
      </c>
      <c r="D48" s="42" t="s">
        <v>1664</v>
      </c>
      <c r="E48" s="6" t="s">
        <v>600</v>
      </c>
      <c r="F48" s="42" t="s">
        <v>180</v>
      </c>
      <c r="G48" s="42">
        <v>106</v>
      </c>
      <c r="H48" s="42">
        <v>63</v>
      </c>
      <c r="I48" s="42"/>
      <c r="J48" s="8">
        <v>29.6</v>
      </c>
      <c r="K48" s="42">
        <v>5</v>
      </c>
      <c r="L48" s="42" t="s">
        <v>994</v>
      </c>
      <c r="M48" s="42"/>
      <c r="N48" s="9" t="s">
        <v>5266</v>
      </c>
      <c r="O48" s="9">
        <v>566490.42000000004</v>
      </c>
      <c r="P48" s="9"/>
      <c r="Q48" s="34"/>
      <c r="R48" s="42" t="s">
        <v>4053</v>
      </c>
      <c r="S48" s="11">
        <v>35843</v>
      </c>
      <c r="T48" s="42" t="s">
        <v>266</v>
      </c>
      <c r="U48" s="42" t="s">
        <v>4054</v>
      </c>
      <c r="V48" s="42">
        <v>29.64</v>
      </c>
      <c r="W48" s="42"/>
      <c r="X48" s="42"/>
    </row>
    <row r="49" spans="1:24" s="5" customFormat="1" ht="63.75">
      <c r="A49" s="49">
        <v>38</v>
      </c>
      <c r="B49" s="11">
        <v>45292</v>
      </c>
      <c r="C49" s="42" t="s">
        <v>1923</v>
      </c>
      <c r="D49" s="42"/>
      <c r="E49" s="6" t="s">
        <v>3174</v>
      </c>
      <c r="F49" s="42" t="s">
        <v>180</v>
      </c>
      <c r="G49" s="42">
        <v>106</v>
      </c>
      <c r="H49" s="42">
        <v>66</v>
      </c>
      <c r="I49" s="42"/>
      <c r="J49" s="8">
        <v>53</v>
      </c>
      <c r="K49" s="42">
        <v>1</v>
      </c>
      <c r="L49" s="42" t="s">
        <v>994</v>
      </c>
      <c r="M49" s="42"/>
      <c r="N49" s="9" t="s">
        <v>1108</v>
      </c>
      <c r="O49" s="9"/>
      <c r="P49" s="9"/>
      <c r="Q49" s="34"/>
      <c r="R49" s="42" t="s">
        <v>4600</v>
      </c>
      <c r="S49" s="11">
        <v>44508</v>
      </c>
      <c r="T49" s="14" t="s">
        <v>266</v>
      </c>
      <c r="U49" s="42" t="s">
        <v>4601</v>
      </c>
      <c r="V49" s="42">
        <v>53</v>
      </c>
      <c r="W49" s="42"/>
      <c r="X49" s="42" t="s">
        <v>3960</v>
      </c>
    </row>
    <row r="50" spans="1:24" s="5" customFormat="1" ht="51">
      <c r="A50" s="49">
        <v>39</v>
      </c>
      <c r="B50" s="11">
        <v>45292</v>
      </c>
      <c r="C50" s="42" t="s">
        <v>650</v>
      </c>
      <c r="D50" s="42" t="s">
        <v>2747</v>
      </c>
      <c r="E50" s="42" t="s">
        <v>3521</v>
      </c>
      <c r="F50" s="42" t="s">
        <v>180</v>
      </c>
      <c r="G50" s="42">
        <v>130</v>
      </c>
      <c r="H50" s="42"/>
      <c r="I50" s="42" t="s">
        <v>3520</v>
      </c>
      <c r="J50" s="8">
        <f>142.27*200/1000</f>
        <v>28.454000000000004</v>
      </c>
      <c r="K50" s="42"/>
      <c r="L50" s="42" t="s">
        <v>994</v>
      </c>
      <c r="M50" s="11">
        <v>38733</v>
      </c>
      <c r="N50" s="9" t="s">
        <v>2748</v>
      </c>
      <c r="O50" s="9">
        <v>757540.88</v>
      </c>
      <c r="P50" s="9"/>
      <c r="Q50" s="29"/>
      <c r="R50" s="42" t="s">
        <v>4271</v>
      </c>
      <c r="S50" s="42"/>
      <c r="T50" s="42"/>
      <c r="U50" s="42" t="s">
        <v>4272</v>
      </c>
      <c r="V50" s="42"/>
      <c r="W50" s="42"/>
      <c r="X50" s="42"/>
    </row>
    <row r="51" spans="1:24" s="5" customFormat="1" ht="54.75" customHeight="1">
      <c r="A51" s="49">
        <v>40</v>
      </c>
      <c r="B51" s="11">
        <v>45292</v>
      </c>
      <c r="C51" s="42" t="s">
        <v>650</v>
      </c>
      <c r="D51" s="42" t="s">
        <v>2914</v>
      </c>
      <c r="E51" s="42" t="s">
        <v>1561</v>
      </c>
      <c r="F51" s="42" t="s">
        <v>180</v>
      </c>
      <c r="G51" s="42">
        <v>187</v>
      </c>
      <c r="H51" s="42"/>
      <c r="I51" s="42" t="s">
        <v>2774</v>
      </c>
      <c r="J51" s="8">
        <f>126.3*346/1000</f>
        <v>43.699799999999996</v>
      </c>
      <c r="K51" s="42"/>
      <c r="L51" s="42" t="s">
        <v>994</v>
      </c>
      <c r="M51" s="42"/>
      <c r="N51" s="9" t="s">
        <v>5274</v>
      </c>
      <c r="O51" s="9">
        <v>1163189.9099999999</v>
      </c>
      <c r="P51" s="9"/>
      <c r="Q51" s="29"/>
      <c r="R51" s="42" t="s">
        <v>5275</v>
      </c>
      <c r="S51" s="42"/>
      <c r="T51" s="42"/>
      <c r="U51" s="42" t="s">
        <v>5276</v>
      </c>
      <c r="V51" s="42"/>
      <c r="W51" s="42"/>
      <c r="X51" s="42"/>
    </row>
    <row r="52" spans="1:24" s="5" customFormat="1" ht="38.25">
      <c r="A52" s="49">
        <v>41</v>
      </c>
      <c r="B52" s="11">
        <v>45292</v>
      </c>
      <c r="C52" s="42" t="s">
        <v>650</v>
      </c>
      <c r="D52" s="42" t="s">
        <v>6143</v>
      </c>
      <c r="E52" s="42" t="s">
        <v>928</v>
      </c>
      <c r="F52" s="42" t="s">
        <v>180</v>
      </c>
      <c r="G52" s="42">
        <v>197</v>
      </c>
      <c r="H52" s="42"/>
      <c r="I52" s="42" t="s">
        <v>4920</v>
      </c>
      <c r="J52" s="8">
        <v>25.34</v>
      </c>
      <c r="K52" s="42">
        <v>1</v>
      </c>
      <c r="L52" s="42" t="s">
        <v>994</v>
      </c>
      <c r="M52" s="11">
        <v>43318</v>
      </c>
      <c r="N52" s="9" t="s">
        <v>3828</v>
      </c>
      <c r="O52" s="9">
        <v>669360.78</v>
      </c>
      <c r="P52" s="9"/>
      <c r="Q52" s="34"/>
      <c r="R52" s="42" t="s">
        <v>6144</v>
      </c>
      <c r="S52" s="42"/>
      <c r="T52" s="42"/>
      <c r="U52" s="42" t="s">
        <v>1183</v>
      </c>
      <c r="V52" s="42"/>
      <c r="W52" s="42"/>
      <c r="X52" s="42" t="s">
        <v>3960</v>
      </c>
    </row>
    <row r="53" spans="1:24" s="5" customFormat="1" ht="25.5">
      <c r="A53" s="49">
        <v>42</v>
      </c>
      <c r="B53" s="11">
        <v>45292</v>
      </c>
      <c r="C53" s="42" t="s">
        <v>1923</v>
      </c>
      <c r="D53" s="42"/>
      <c r="E53" s="42" t="s">
        <v>2545</v>
      </c>
      <c r="F53" s="42" t="s">
        <v>3333</v>
      </c>
      <c r="G53" s="42">
        <v>1</v>
      </c>
      <c r="H53" s="42">
        <v>15</v>
      </c>
      <c r="I53" s="42"/>
      <c r="J53" s="8">
        <v>40.58</v>
      </c>
      <c r="K53" s="42">
        <v>2</v>
      </c>
      <c r="L53" s="42" t="s">
        <v>994</v>
      </c>
      <c r="M53" s="42"/>
      <c r="N53" s="9" t="s">
        <v>2722</v>
      </c>
      <c r="O53" s="9"/>
      <c r="P53" s="9"/>
      <c r="Q53" s="29"/>
      <c r="R53" s="42" t="s">
        <v>4373</v>
      </c>
      <c r="S53" s="42"/>
      <c r="T53" s="42"/>
      <c r="U53" s="42" t="s">
        <v>4374</v>
      </c>
      <c r="V53" s="42"/>
      <c r="W53" s="42"/>
      <c r="X53" s="42" t="s">
        <v>3960</v>
      </c>
    </row>
    <row r="54" spans="1:24" s="5" customFormat="1" ht="96" customHeight="1">
      <c r="A54" s="49">
        <v>43</v>
      </c>
      <c r="B54" s="11">
        <v>45292</v>
      </c>
      <c r="C54" s="42" t="s">
        <v>1923</v>
      </c>
      <c r="D54" s="42" t="s">
        <v>884</v>
      </c>
      <c r="E54" s="42" t="s">
        <v>3534</v>
      </c>
      <c r="F54" s="42" t="s">
        <v>3333</v>
      </c>
      <c r="G54" s="42">
        <v>2</v>
      </c>
      <c r="H54" s="42">
        <v>14</v>
      </c>
      <c r="I54" s="42"/>
      <c r="J54" s="8">
        <v>33.200000000000003</v>
      </c>
      <c r="K54" s="42">
        <v>2</v>
      </c>
      <c r="L54" s="42" t="s">
        <v>994</v>
      </c>
      <c r="M54" s="11">
        <v>41810</v>
      </c>
      <c r="N54" s="9" t="s">
        <v>1830</v>
      </c>
      <c r="O54" s="9">
        <v>646938.85</v>
      </c>
      <c r="P54" s="9">
        <v>896400</v>
      </c>
      <c r="Q54" s="9">
        <v>896400</v>
      </c>
      <c r="R54" s="42" t="s">
        <v>2921</v>
      </c>
      <c r="S54" s="11">
        <v>41712</v>
      </c>
      <c r="T54" s="42" t="s">
        <v>266</v>
      </c>
      <c r="U54" s="42" t="s">
        <v>2922</v>
      </c>
      <c r="V54" s="42">
        <v>33.200000000000003</v>
      </c>
      <c r="W54" s="42"/>
      <c r="X54" s="42"/>
    </row>
    <row r="55" spans="1:24" s="5" customFormat="1" ht="51">
      <c r="A55" s="49">
        <v>44</v>
      </c>
      <c r="B55" s="11">
        <v>45292</v>
      </c>
      <c r="C55" s="42" t="s">
        <v>1923</v>
      </c>
      <c r="D55" s="42" t="s">
        <v>328</v>
      </c>
      <c r="E55" s="42" t="s">
        <v>2538</v>
      </c>
      <c r="F55" s="42" t="s">
        <v>3333</v>
      </c>
      <c r="G55" s="42">
        <v>3</v>
      </c>
      <c r="H55" s="42">
        <v>11</v>
      </c>
      <c r="I55" s="42"/>
      <c r="J55" s="8">
        <v>38.07</v>
      </c>
      <c r="K55" s="42">
        <v>1</v>
      </c>
      <c r="L55" s="42" t="s">
        <v>994</v>
      </c>
      <c r="M55" s="11">
        <v>42949</v>
      </c>
      <c r="N55" s="9" t="s">
        <v>327</v>
      </c>
      <c r="O55" s="9"/>
      <c r="P55" s="9"/>
      <c r="Q55" s="29"/>
      <c r="R55" s="42" t="s">
        <v>1090</v>
      </c>
      <c r="S55" s="11">
        <v>42404</v>
      </c>
      <c r="T55" s="42" t="s">
        <v>266</v>
      </c>
      <c r="U55" s="42" t="s">
        <v>3298</v>
      </c>
      <c r="V55" s="42">
        <v>37.35</v>
      </c>
      <c r="W55" s="42"/>
      <c r="X55" s="42"/>
    </row>
    <row r="56" spans="1:24" s="5" customFormat="1" ht="63.75">
      <c r="A56" s="49">
        <v>45</v>
      </c>
      <c r="B56" s="11">
        <v>45292</v>
      </c>
      <c r="C56" s="42" t="s">
        <v>1923</v>
      </c>
      <c r="D56" s="42"/>
      <c r="E56" s="42" t="s">
        <v>722</v>
      </c>
      <c r="F56" s="42" t="s">
        <v>3333</v>
      </c>
      <c r="G56" s="42">
        <v>3</v>
      </c>
      <c r="H56" s="42">
        <v>13</v>
      </c>
      <c r="I56" s="42"/>
      <c r="J56" s="8">
        <v>42.18</v>
      </c>
      <c r="K56" s="42">
        <v>2</v>
      </c>
      <c r="L56" s="42" t="s">
        <v>994</v>
      </c>
      <c r="M56" s="42"/>
      <c r="N56" s="9" t="s">
        <v>254</v>
      </c>
      <c r="O56" s="9"/>
      <c r="P56" s="9"/>
      <c r="Q56" s="29"/>
      <c r="R56" s="42" t="s">
        <v>4713</v>
      </c>
      <c r="S56" s="11" t="s">
        <v>4714</v>
      </c>
      <c r="T56" s="42" t="s">
        <v>4579</v>
      </c>
      <c r="U56" s="42" t="s">
        <v>4712</v>
      </c>
      <c r="V56" s="42"/>
      <c r="W56" s="42"/>
      <c r="X56" s="42" t="s">
        <v>3960</v>
      </c>
    </row>
    <row r="57" spans="1:24" s="5" customFormat="1" ht="51">
      <c r="A57" s="49">
        <v>46</v>
      </c>
      <c r="B57" s="11">
        <v>45292</v>
      </c>
      <c r="C57" s="42" t="s">
        <v>1923</v>
      </c>
      <c r="D57" s="42" t="s">
        <v>1666</v>
      </c>
      <c r="E57" s="42" t="s">
        <v>2227</v>
      </c>
      <c r="F57" s="42" t="s">
        <v>3333</v>
      </c>
      <c r="G57" s="42">
        <v>5</v>
      </c>
      <c r="H57" s="42">
        <v>3</v>
      </c>
      <c r="I57" s="42"/>
      <c r="J57" s="8">
        <v>43.6</v>
      </c>
      <c r="K57" s="42">
        <v>1</v>
      </c>
      <c r="L57" s="42" t="s">
        <v>994</v>
      </c>
      <c r="M57" s="42"/>
      <c r="N57" s="9" t="s">
        <v>5281</v>
      </c>
      <c r="O57" s="9">
        <v>850905.88</v>
      </c>
      <c r="P57" s="9"/>
      <c r="Q57" s="29"/>
      <c r="R57" s="42" t="s">
        <v>147</v>
      </c>
      <c r="S57" s="11">
        <v>33162</v>
      </c>
      <c r="T57" s="42" t="s">
        <v>266</v>
      </c>
      <c r="U57" s="42" t="s">
        <v>1096</v>
      </c>
      <c r="V57" s="42"/>
      <c r="W57" s="42"/>
      <c r="X57" s="42"/>
    </row>
    <row r="58" spans="1:24" s="5" customFormat="1" ht="63.75">
      <c r="A58" s="49">
        <v>47</v>
      </c>
      <c r="B58" s="11">
        <v>45292</v>
      </c>
      <c r="C58" s="42" t="s">
        <v>1923</v>
      </c>
      <c r="D58" s="42" t="s">
        <v>1667</v>
      </c>
      <c r="E58" s="42" t="s">
        <v>1942</v>
      </c>
      <c r="F58" s="42" t="s">
        <v>3333</v>
      </c>
      <c r="G58" s="42">
        <v>5</v>
      </c>
      <c r="H58" s="42">
        <v>10</v>
      </c>
      <c r="I58" s="42"/>
      <c r="J58" s="8">
        <v>43.6</v>
      </c>
      <c r="K58" s="42">
        <v>1</v>
      </c>
      <c r="L58" s="42" t="s">
        <v>994</v>
      </c>
      <c r="M58" s="42"/>
      <c r="N58" s="9" t="s">
        <v>5271</v>
      </c>
      <c r="O58" s="9">
        <v>850905.88</v>
      </c>
      <c r="P58" s="9"/>
      <c r="Q58" s="29"/>
      <c r="R58" s="42" t="s">
        <v>5862</v>
      </c>
      <c r="S58" s="11">
        <v>33150</v>
      </c>
      <c r="T58" s="42" t="s">
        <v>266</v>
      </c>
      <c r="U58" s="42" t="s">
        <v>1097</v>
      </c>
      <c r="V58" s="42"/>
      <c r="W58" s="42"/>
      <c r="X58" s="42"/>
    </row>
    <row r="59" spans="1:24" s="5" customFormat="1" ht="51">
      <c r="A59" s="49">
        <v>48</v>
      </c>
      <c r="B59" s="11">
        <v>45292</v>
      </c>
      <c r="C59" s="42" t="s">
        <v>1923</v>
      </c>
      <c r="D59" s="42" t="s">
        <v>1070</v>
      </c>
      <c r="E59" s="42" t="s">
        <v>2226</v>
      </c>
      <c r="F59" s="42" t="s">
        <v>3333</v>
      </c>
      <c r="G59" s="42">
        <v>13</v>
      </c>
      <c r="H59" s="42">
        <v>29</v>
      </c>
      <c r="I59" s="42"/>
      <c r="J59" s="8">
        <v>47</v>
      </c>
      <c r="K59" s="42">
        <v>8</v>
      </c>
      <c r="L59" s="42" t="s">
        <v>994</v>
      </c>
      <c r="M59" s="42"/>
      <c r="N59" s="9" t="s">
        <v>5270</v>
      </c>
      <c r="O59" s="9">
        <v>917260.93</v>
      </c>
      <c r="P59" s="9"/>
      <c r="Q59" s="29"/>
      <c r="R59" s="42" t="s">
        <v>2326</v>
      </c>
      <c r="S59" s="11">
        <v>33882</v>
      </c>
      <c r="T59" s="42" t="s">
        <v>266</v>
      </c>
      <c r="U59" s="42" t="s">
        <v>2327</v>
      </c>
      <c r="V59" s="42"/>
      <c r="W59" s="42"/>
      <c r="X59" s="42"/>
    </row>
    <row r="60" spans="1:24" s="5" customFormat="1" ht="63.75">
      <c r="A60" s="49">
        <v>49</v>
      </c>
      <c r="B60" s="11">
        <v>45292</v>
      </c>
      <c r="C60" s="42" t="s">
        <v>1923</v>
      </c>
      <c r="D60" s="42" t="s">
        <v>1071</v>
      </c>
      <c r="E60" s="42" t="s">
        <v>155</v>
      </c>
      <c r="F60" s="42" t="s">
        <v>3333</v>
      </c>
      <c r="G60" s="42">
        <v>16</v>
      </c>
      <c r="H60" s="42">
        <v>4</v>
      </c>
      <c r="I60" s="42"/>
      <c r="J60" s="8">
        <v>40.799999999999997</v>
      </c>
      <c r="K60" s="42">
        <v>1</v>
      </c>
      <c r="L60" s="42" t="s">
        <v>994</v>
      </c>
      <c r="M60" s="42"/>
      <c r="N60" s="9" t="s">
        <v>5272</v>
      </c>
      <c r="O60" s="9">
        <v>796260.55</v>
      </c>
      <c r="P60" s="9"/>
      <c r="Q60" s="29"/>
      <c r="R60" s="42" t="s">
        <v>1343</v>
      </c>
      <c r="S60" s="11">
        <v>42074</v>
      </c>
      <c r="T60" s="42" t="s">
        <v>266</v>
      </c>
      <c r="U60" s="42" t="s">
        <v>1344</v>
      </c>
      <c r="V60" s="42">
        <v>40.799999999999997</v>
      </c>
      <c r="W60" s="42"/>
      <c r="X60" s="42"/>
    </row>
    <row r="61" spans="1:24" s="5" customFormat="1" ht="25.5">
      <c r="A61" s="49">
        <v>50</v>
      </c>
      <c r="B61" s="11">
        <v>45292</v>
      </c>
      <c r="C61" s="42" t="s">
        <v>1923</v>
      </c>
      <c r="D61" s="42"/>
      <c r="E61" s="42" t="s">
        <v>156</v>
      </c>
      <c r="F61" s="42" t="s">
        <v>3333</v>
      </c>
      <c r="G61" s="42">
        <v>17</v>
      </c>
      <c r="H61" s="42">
        <v>6</v>
      </c>
      <c r="I61" s="42"/>
      <c r="J61" s="8">
        <v>44.16</v>
      </c>
      <c r="K61" s="42">
        <v>1</v>
      </c>
      <c r="L61" s="42" t="s">
        <v>994</v>
      </c>
      <c r="M61" s="42"/>
      <c r="N61" s="9" t="s">
        <v>3202</v>
      </c>
      <c r="O61" s="9"/>
      <c r="P61" s="9"/>
      <c r="Q61" s="29"/>
      <c r="R61" s="42" t="s">
        <v>2328</v>
      </c>
      <c r="S61" s="11">
        <v>31945</v>
      </c>
      <c r="T61" s="42" t="s">
        <v>266</v>
      </c>
      <c r="U61" s="42" t="s">
        <v>2329</v>
      </c>
      <c r="V61" s="42"/>
      <c r="W61" s="42"/>
      <c r="X61" s="42" t="s">
        <v>3960</v>
      </c>
    </row>
    <row r="62" spans="1:24" s="5" customFormat="1" ht="38.25">
      <c r="A62" s="49">
        <v>51</v>
      </c>
      <c r="B62" s="11">
        <v>45292</v>
      </c>
      <c r="C62" s="42" t="s">
        <v>1923</v>
      </c>
      <c r="D62" s="42" t="s">
        <v>1072</v>
      </c>
      <c r="E62" s="42" t="s">
        <v>1980</v>
      </c>
      <c r="F62" s="42" t="s">
        <v>3333</v>
      </c>
      <c r="G62" s="42">
        <v>18</v>
      </c>
      <c r="H62" s="42">
        <v>1</v>
      </c>
      <c r="I62" s="42"/>
      <c r="J62" s="8">
        <v>77.400000000000006</v>
      </c>
      <c r="K62" s="42">
        <v>1</v>
      </c>
      <c r="L62" s="42" t="s">
        <v>994</v>
      </c>
      <c r="M62" s="42"/>
      <c r="N62" s="9" t="s">
        <v>5269</v>
      </c>
      <c r="O62" s="9">
        <v>1510553.11</v>
      </c>
      <c r="P62" s="9"/>
      <c r="Q62" s="29"/>
      <c r="R62" s="42" t="s">
        <v>2330</v>
      </c>
      <c r="S62" s="11">
        <v>30343</v>
      </c>
      <c r="T62" s="42" t="s">
        <v>266</v>
      </c>
      <c r="U62" s="42" t="s">
        <v>2331</v>
      </c>
      <c r="V62" s="42"/>
      <c r="W62" s="42"/>
      <c r="X62" s="42"/>
    </row>
    <row r="63" spans="1:24" s="5" customFormat="1" ht="51">
      <c r="A63" s="49">
        <v>52</v>
      </c>
      <c r="B63" s="11">
        <v>45292</v>
      </c>
      <c r="C63" s="42" t="s">
        <v>1923</v>
      </c>
      <c r="D63" s="42" t="s">
        <v>1718</v>
      </c>
      <c r="E63" s="42" t="s">
        <v>3375</v>
      </c>
      <c r="F63" s="42" t="s">
        <v>3333</v>
      </c>
      <c r="G63" s="42">
        <v>19</v>
      </c>
      <c r="H63" s="42">
        <v>5</v>
      </c>
      <c r="I63" s="42" t="s">
        <v>5327</v>
      </c>
      <c r="J63" s="8">
        <f>54.93*297/1000</f>
        <v>16.314209999999999</v>
      </c>
      <c r="K63" s="42">
        <v>1</v>
      </c>
      <c r="L63" s="42" t="s">
        <v>994</v>
      </c>
      <c r="M63" s="42"/>
      <c r="N63" s="9" t="s">
        <v>5287</v>
      </c>
      <c r="O63" s="9">
        <v>318217.33</v>
      </c>
      <c r="P63" s="9"/>
      <c r="Q63" s="29"/>
      <c r="R63" s="42" t="s">
        <v>4284</v>
      </c>
      <c r="S63" s="42"/>
      <c r="T63" s="42"/>
      <c r="U63" s="42" t="s">
        <v>4283</v>
      </c>
      <c r="V63" s="42"/>
      <c r="W63" s="42"/>
      <c r="X63" s="42"/>
    </row>
    <row r="64" spans="1:24" s="5" customFormat="1" ht="111" customHeight="1">
      <c r="A64" s="49">
        <v>53</v>
      </c>
      <c r="B64" s="11">
        <v>45292</v>
      </c>
      <c r="C64" s="42" t="s">
        <v>1923</v>
      </c>
      <c r="D64" s="42" t="s">
        <v>1073</v>
      </c>
      <c r="E64" s="42" t="s">
        <v>1563</v>
      </c>
      <c r="F64" s="42" t="s">
        <v>3333</v>
      </c>
      <c r="G64" s="42">
        <v>21</v>
      </c>
      <c r="H64" s="42">
        <v>1</v>
      </c>
      <c r="I64" s="42" t="s">
        <v>5328</v>
      </c>
      <c r="J64" s="8">
        <f>67.75*318/1000</f>
        <v>21.544499999999999</v>
      </c>
      <c r="K64" s="42">
        <v>1</v>
      </c>
      <c r="L64" s="42" t="s">
        <v>994</v>
      </c>
      <c r="M64" s="42"/>
      <c r="N64" s="9" t="s">
        <v>5280</v>
      </c>
      <c r="O64" s="9">
        <v>401414.47</v>
      </c>
      <c r="P64" s="9"/>
      <c r="Q64" s="29"/>
      <c r="R64" s="42" t="s">
        <v>4285</v>
      </c>
      <c r="S64" s="42"/>
      <c r="T64" s="42"/>
      <c r="U64" s="42" t="s">
        <v>4286</v>
      </c>
      <c r="V64" s="42"/>
      <c r="W64" s="42"/>
      <c r="X64" s="42"/>
    </row>
    <row r="65" spans="1:24" s="13" customFormat="1" ht="63.75">
      <c r="A65" s="49">
        <v>54</v>
      </c>
      <c r="B65" s="11">
        <v>45292</v>
      </c>
      <c r="C65" s="42" t="s">
        <v>1923</v>
      </c>
      <c r="D65" s="42" t="s">
        <v>3083</v>
      </c>
      <c r="E65" s="42" t="s">
        <v>696</v>
      </c>
      <c r="F65" s="42" t="s">
        <v>3214</v>
      </c>
      <c r="G65" s="42" t="s">
        <v>2133</v>
      </c>
      <c r="H65" s="42">
        <v>35</v>
      </c>
      <c r="I65" s="42"/>
      <c r="J65" s="8">
        <v>51.4</v>
      </c>
      <c r="K65" s="42">
        <v>9</v>
      </c>
      <c r="L65" s="42" t="s">
        <v>994</v>
      </c>
      <c r="M65" s="11">
        <v>42450</v>
      </c>
      <c r="N65" s="9" t="s">
        <v>1217</v>
      </c>
      <c r="O65" s="9">
        <v>1001586.05</v>
      </c>
      <c r="P65" s="9">
        <v>1799000</v>
      </c>
      <c r="Q65" s="9">
        <v>1799000</v>
      </c>
      <c r="R65" s="42" t="s">
        <v>1712</v>
      </c>
      <c r="S65" s="11">
        <v>42472</v>
      </c>
      <c r="T65" s="42" t="s">
        <v>266</v>
      </c>
      <c r="U65" s="42" t="s">
        <v>1713</v>
      </c>
      <c r="V65" s="42">
        <v>51.4</v>
      </c>
      <c r="W65" s="12"/>
      <c r="X65" s="12"/>
    </row>
    <row r="66" spans="1:24" s="5" customFormat="1" ht="51">
      <c r="A66" s="49">
        <v>55</v>
      </c>
      <c r="B66" s="11">
        <v>45292</v>
      </c>
      <c r="C66" s="42" t="s">
        <v>1923</v>
      </c>
      <c r="D66" s="42" t="s">
        <v>167</v>
      </c>
      <c r="E66" s="42" t="s">
        <v>1032</v>
      </c>
      <c r="F66" s="42" t="s">
        <v>3333</v>
      </c>
      <c r="G66" s="42" t="s">
        <v>1495</v>
      </c>
      <c r="H66" s="42">
        <v>40</v>
      </c>
      <c r="I66" s="42"/>
      <c r="J66" s="8">
        <v>51.3</v>
      </c>
      <c r="K66" s="42">
        <v>1</v>
      </c>
      <c r="L66" s="42" t="s">
        <v>994</v>
      </c>
      <c r="M66" s="11">
        <v>42745</v>
      </c>
      <c r="N66" s="9" t="s">
        <v>2548</v>
      </c>
      <c r="O66" s="9">
        <v>999637.44</v>
      </c>
      <c r="P66" s="9">
        <v>1795500</v>
      </c>
      <c r="Q66" s="9">
        <v>1795500</v>
      </c>
      <c r="R66" s="42" t="s">
        <v>3619</v>
      </c>
      <c r="S66" s="11">
        <v>42832</v>
      </c>
      <c r="T66" s="42" t="s">
        <v>266</v>
      </c>
      <c r="U66" s="42" t="s">
        <v>3620</v>
      </c>
      <c r="V66" s="42">
        <v>51.3</v>
      </c>
      <c r="W66" s="42"/>
      <c r="X66" s="42"/>
    </row>
    <row r="67" spans="1:24" s="5" customFormat="1" ht="51">
      <c r="A67" s="49">
        <v>56</v>
      </c>
      <c r="B67" s="11">
        <v>45292</v>
      </c>
      <c r="C67" s="42" t="s">
        <v>1923</v>
      </c>
      <c r="D67" s="42" t="s">
        <v>169</v>
      </c>
      <c r="E67" s="42" t="s">
        <v>1033</v>
      </c>
      <c r="F67" s="42" t="s">
        <v>3333</v>
      </c>
      <c r="G67" s="42" t="s">
        <v>1495</v>
      </c>
      <c r="H67" s="42">
        <v>44</v>
      </c>
      <c r="I67" s="42"/>
      <c r="J67" s="8">
        <v>32.5</v>
      </c>
      <c r="K67" s="42">
        <v>1</v>
      </c>
      <c r="L67" s="42" t="s">
        <v>994</v>
      </c>
      <c r="M67" s="11">
        <v>42745</v>
      </c>
      <c r="N67" s="9" t="s">
        <v>2814</v>
      </c>
      <c r="O67" s="9">
        <v>633298.57999999996</v>
      </c>
      <c r="P67" s="9">
        <v>1137500</v>
      </c>
      <c r="Q67" s="9">
        <v>1137500</v>
      </c>
      <c r="R67" s="42" t="s">
        <v>3625</v>
      </c>
      <c r="S67" s="11">
        <v>42795</v>
      </c>
      <c r="T67" s="42" t="s">
        <v>266</v>
      </c>
      <c r="U67" s="42" t="s">
        <v>809</v>
      </c>
      <c r="V67" s="42"/>
      <c r="W67" s="42"/>
      <c r="X67" s="42"/>
    </row>
    <row r="68" spans="1:24" s="5" customFormat="1" ht="51">
      <c r="A68" s="49">
        <v>57</v>
      </c>
      <c r="B68" s="11">
        <v>45292</v>
      </c>
      <c r="C68" s="42" t="s">
        <v>1923</v>
      </c>
      <c r="D68" s="42" t="s">
        <v>168</v>
      </c>
      <c r="E68" s="42" t="s">
        <v>1034</v>
      </c>
      <c r="F68" s="42" t="s">
        <v>3333</v>
      </c>
      <c r="G68" s="42" t="s">
        <v>1495</v>
      </c>
      <c r="H68" s="42">
        <v>45</v>
      </c>
      <c r="I68" s="42"/>
      <c r="J68" s="8">
        <v>52.1</v>
      </c>
      <c r="K68" s="42">
        <v>1</v>
      </c>
      <c r="L68" s="42" t="s">
        <v>994</v>
      </c>
      <c r="M68" s="11">
        <v>42745</v>
      </c>
      <c r="N68" s="9" t="s">
        <v>2815</v>
      </c>
      <c r="O68" s="9">
        <v>1015226.33</v>
      </c>
      <c r="P68" s="9">
        <v>1823500</v>
      </c>
      <c r="Q68" s="9">
        <v>1823500</v>
      </c>
      <c r="R68" s="42" t="s">
        <v>3627</v>
      </c>
      <c r="S68" s="11">
        <v>42769</v>
      </c>
      <c r="T68" s="42" t="s">
        <v>266</v>
      </c>
      <c r="U68" s="42" t="s">
        <v>810</v>
      </c>
      <c r="V68" s="42"/>
      <c r="W68" s="42"/>
      <c r="X68" s="42"/>
    </row>
    <row r="69" spans="1:24" s="13" customFormat="1" ht="63.75">
      <c r="A69" s="49">
        <v>58</v>
      </c>
      <c r="B69" s="11">
        <v>45292</v>
      </c>
      <c r="C69" s="42" t="s">
        <v>1923</v>
      </c>
      <c r="D69" s="42" t="s">
        <v>3552</v>
      </c>
      <c r="E69" s="42" t="s">
        <v>2203</v>
      </c>
      <c r="F69" s="42" t="s">
        <v>3214</v>
      </c>
      <c r="G69" s="42" t="s">
        <v>2133</v>
      </c>
      <c r="H69" s="42">
        <v>57</v>
      </c>
      <c r="I69" s="42"/>
      <c r="J69" s="8">
        <v>49.8</v>
      </c>
      <c r="K69" s="42">
        <v>2</v>
      </c>
      <c r="L69" s="42" t="s">
        <v>994</v>
      </c>
      <c r="M69" s="11">
        <v>42439</v>
      </c>
      <c r="N69" s="9" t="s">
        <v>1181</v>
      </c>
      <c r="O69" s="9">
        <v>970408.28</v>
      </c>
      <c r="P69" s="9">
        <v>1725850</v>
      </c>
      <c r="Q69" s="9">
        <v>1725850</v>
      </c>
      <c r="R69" s="42" t="s">
        <v>1015</v>
      </c>
      <c r="S69" s="11">
        <v>42472</v>
      </c>
      <c r="T69" s="42" t="s">
        <v>266</v>
      </c>
      <c r="U69" s="42" t="s">
        <v>2309</v>
      </c>
      <c r="V69" s="42">
        <v>49.8</v>
      </c>
      <c r="W69" s="12"/>
      <c r="X69" s="12"/>
    </row>
    <row r="70" spans="1:24" s="13" customFormat="1" ht="51">
      <c r="A70" s="49">
        <v>59</v>
      </c>
      <c r="B70" s="11">
        <v>45292</v>
      </c>
      <c r="C70" s="42" t="s">
        <v>1923</v>
      </c>
      <c r="D70" s="42" t="s">
        <v>508</v>
      </c>
      <c r="E70" s="42" t="s">
        <v>1035</v>
      </c>
      <c r="F70" s="42" t="s">
        <v>3333</v>
      </c>
      <c r="G70" s="42" t="s">
        <v>1495</v>
      </c>
      <c r="H70" s="42">
        <v>103</v>
      </c>
      <c r="I70" s="42"/>
      <c r="J70" s="8">
        <v>51.7</v>
      </c>
      <c r="K70" s="42">
        <v>8</v>
      </c>
      <c r="L70" s="42" t="s">
        <v>994</v>
      </c>
      <c r="M70" s="11">
        <v>42746</v>
      </c>
      <c r="N70" s="9" t="s">
        <v>239</v>
      </c>
      <c r="O70" s="9">
        <v>1007431.89</v>
      </c>
      <c r="P70" s="9">
        <v>1809500</v>
      </c>
      <c r="Q70" s="9">
        <v>1809500</v>
      </c>
      <c r="R70" s="42" t="s">
        <v>3624</v>
      </c>
      <c r="S70" s="11">
        <v>42795</v>
      </c>
      <c r="T70" s="42" t="s">
        <v>266</v>
      </c>
      <c r="U70" s="42" t="s">
        <v>811</v>
      </c>
      <c r="V70" s="42"/>
      <c r="W70" s="12"/>
      <c r="X70" s="12"/>
    </row>
    <row r="71" spans="1:24" s="13" customFormat="1" ht="51">
      <c r="A71" s="49">
        <v>60</v>
      </c>
      <c r="B71" s="11">
        <v>45292</v>
      </c>
      <c r="C71" s="42" t="s">
        <v>1923</v>
      </c>
      <c r="D71" s="42" t="s">
        <v>1597</v>
      </c>
      <c r="E71" s="42" t="s">
        <v>2132</v>
      </c>
      <c r="F71" s="42" t="s">
        <v>3214</v>
      </c>
      <c r="G71" s="42" t="s">
        <v>2133</v>
      </c>
      <c r="H71" s="42">
        <v>115</v>
      </c>
      <c r="I71" s="42"/>
      <c r="J71" s="8">
        <v>31.45</v>
      </c>
      <c r="K71" s="42">
        <v>9</v>
      </c>
      <c r="L71" s="42" t="s">
        <v>994</v>
      </c>
      <c r="M71" s="11">
        <v>42450</v>
      </c>
      <c r="N71" s="9" t="s">
        <v>511</v>
      </c>
      <c r="O71" s="9">
        <v>621606.91</v>
      </c>
      <c r="P71" s="9">
        <v>1100750</v>
      </c>
      <c r="Q71" s="9">
        <v>1100750</v>
      </c>
      <c r="R71" s="42" t="s">
        <v>2937</v>
      </c>
      <c r="S71" s="11">
        <v>42472</v>
      </c>
      <c r="T71" s="42" t="s">
        <v>266</v>
      </c>
      <c r="U71" s="42" t="s">
        <v>2938</v>
      </c>
      <c r="V71" s="42">
        <v>31.9</v>
      </c>
      <c r="W71" s="12"/>
      <c r="X71" s="12"/>
    </row>
    <row r="72" spans="1:24" s="13" customFormat="1" ht="51">
      <c r="A72" s="49">
        <v>61</v>
      </c>
      <c r="B72" s="11">
        <v>45292</v>
      </c>
      <c r="C72" s="42" t="s">
        <v>1923</v>
      </c>
      <c r="D72" s="42" t="s">
        <v>507</v>
      </c>
      <c r="E72" s="42" t="s">
        <v>1036</v>
      </c>
      <c r="F72" s="42" t="s">
        <v>3333</v>
      </c>
      <c r="G72" s="42" t="s">
        <v>1495</v>
      </c>
      <c r="H72" s="42">
        <v>117</v>
      </c>
      <c r="I72" s="42"/>
      <c r="J72" s="8">
        <v>50.7</v>
      </c>
      <c r="K72" s="42">
        <v>9</v>
      </c>
      <c r="L72" s="42" t="s">
        <v>994</v>
      </c>
      <c r="M72" s="11">
        <v>42746</v>
      </c>
      <c r="N72" s="9" t="s">
        <v>3685</v>
      </c>
      <c r="O72" s="9">
        <v>987945.78</v>
      </c>
      <c r="P72" s="9">
        <v>1774500</v>
      </c>
      <c r="Q72" s="9">
        <v>1774500</v>
      </c>
      <c r="R72" s="42" t="s">
        <v>3626</v>
      </c>
      <c r="S72" s="11">
        <v>42795</v>
      </c>
      <c r="T72" s="42" t="s">
        <v>266</v>
      </c>
      <c r="U72" s="42" t="s">
        <v>812</v>
      </c>
      <c r="V72" s="42"/>
      <c r="W72" s="12"/>
      <c r="X72" s="12"/>
    </row>
    <row r="73" spans="1:24" s="5" customFormat="1" ht="76.5">
      <c r="A73" s="49">
        <v>62</v>
      </c>
      <c r="B73" s="11">
        <v>45292</v>
      </c>
      <c r="C73" s="42" t="s">
        <v>1923</v>
      </c>
      <c r="D73" s="42" t="s">
        <v>977</v>
      </c>
      <c r="E73" s="42" t="s">
        <v>3089</v>
      </c>
      <c r="F73" s="42" t="s">
        <v>3333</v>
      </c>
      <c r="G73" s="42" t="s">
        <v>1495</v>
      </c>
      <c r="H73" s="42">
        <v>123</v>
      </c>
      <c r="I73" s="42"/>
      <c r="J73" s="8">
        <v>32.700000000000003</v>
      </c>
      <c r="K73" s="42">
        <v>10</v>
      </c>
      <c r="L73" s="42" t="s">
        <v>994</v>
      </c>
      <c r="M73" s="11">
        <v>41997</v>
      </c>
      <c r="N73" s="9" t="s">
        <v>1498</v>
      </c>
      <c r="O73" s="9">
        <v>637195.80000000005</v>
      </c>
      <c r="P73" s="9">
        <v>1144500</v>
      </c>
      <c r="Q73" s="9">
        <v>1144500</v>
      </c>
      <c r="R73" s="42" t="s">
        <v>1182</v>
      </c>
      <c r="S73" s="11">
        <v>42171</v>
      </c>
      <c r="T73" s="42" t="s">
        <v>266</v>
      </c>
      <c r="U73" s="42" t="s">
        <v>1183</v>
      </c>
      <c r="V73" s="42">
        <v>32.700000000000003</v>
      </c>
      <c r="W73" s="42"/>
      <c r="X73" s="42"/>
    </row>
    <row r="74" spans="1:24" s="5" customFormat="1" ht="76.5">
      <c r="A74" s="49">
        <v>63</v>
      </c>
      <c r="B74" s="11">
        <v>45292</v>
      </c>
      <c r="C74" s="42" t="s">
        <v>1923</v>
      </c>
      <c r="D74" s="42" t="s">
        <v>1669</v>
      </c>
      <c r="E74" s="42" t="s">
        <v>2733</v>
      </c>
      <c r="F74" s="42" t="s">
        <v>3333</v>
      </c>
      <c r="G74" s="42" t="s">
        <v>1495</v>
      </c>
      <c r="H74" s="42">
        <v>188</v>
      </c>
      <c r="I74" s="42"/>
      <c r="J74" s="8">
        <v>30.6</v>
      </c>
      <c r="K74" s="42">
        <v>9</v>
      </c>
      <c r="L74" s="42" t="s">
        <v>994</v>
      </c>
      <c r="M74" s="11">
        <v>41997</v>
      </c>
      <c r="N74" s="9" t="s">
        <v>3226</v>
      </c>
      <c r="O74" s="9">
        <v>596274.97</v>
      </c>
      <c r="P74" s="9">
        <v>1071000</v>
      </c>
      <c r="Q74" s="9">
        <v>1071000</v>
      </c>
      <c r="R74" s="42" t="s">
        <v>2939</v>
      </c>
      <c r="S74" s="11">
        <v>42083</v>
      </c>
      <c r="T74" s="42" t="s">
        <v>266</v>
      </c>
      <c r="U74" s="42" t="s">
        <v>2940</v>
      </c>
      <c r="V74" s="42">
        <v>30.6</v>
      </c>
      <c r="W74" s="42"/>
      <c r="X74" s="42"/>
    </row>
    <row r="75" spans="1:24" s="5" customFormat="1" ht="63.75">
      <c r="A75" s="49">
        <v>64</v>
      </c>
      <c r="B75" s="11">
        <v>45292</v>
      </c>
      <c r="C75" s="42" t="s">
        <v>1923</v>
      </c>
      <c r="D75" s="42" t="s">
        <v>1670</v>
      </c>
      <c r="E75" s="42" t="s">
        <v>1121</v>
      </c>
      <c r="F75" s="42" t="s">
        <v>3333</v>
      </c>
      <c r="G75" s="42" t="s">
        <v>1495</v>
      </c>
      <c r="H75" s="42">
        <v>195</v>
      </c>
      <c r="I75" s="42"/>
      <c r="J75" s="8">
        <v>30.3</v>
      </c>
      <c r="K75" s="42">
        <v>10</v>
      </c>
      <c r="L75" s="42" t="s">
        <v>994</v>
      </c>
      <c r="M75" s="11">
        <v>41997</v>
      </c>
      <c r="N75" s="9" t="s">
        <v>1548</v>
      </c>
      <c r="O75" s="9">
        <v>590429.13</v>
      </c>
      <c r="P75" s="9">
        <v>1060500</v>
      </c>
      <c r="Q75" s="9">
        <v>1060500</v>
      </c>
      <c r="R75" s="42" t="s">
        <v>1184</v>
      </c>
      <c r="S75" s="11">
        <v>42093</v>
      </c>
      <c r="T75" s="42" t="s">
        <v>266</v>
      </c>
      <c r="U75" s="42" t="s">
        <v>1185</v>
      </c>
      <c r="V75" s="42">
        <v>30.3</v>
      </c>
      <c r="W75" s="42"/>
      <c r="X75" s="42"/>
    </row>
    <row r="76" spans="1:24" s="5" customFormat="1" ht="63.75">
      <c r="A76" s="49">
        <v>65</v>
      </c>
      <c r="B76" s="11">
        <v>45292</v>
      </c>
      <c r="C76" s="42" t="s">
        <v>1923</v>
      </c>
      <c r="D76" s="42" t="s">
        <v>1650</v>
      </c>
      <c r="E76" s="42" t="s">
        <v>1549</v>
      </c>
      <c r="F76" s="42" t="s">
        <v>3333</v>
      </c>
      <c r="G76" s="42" t="s">
        <v>1495</v>
      </c>
      <c r="H76" s="42">
        <v>198</v>
      </c>
      <c r="I76" s="42"/>
      <c r="J76" s="8">
        <v>25</v>
      </c>
      <c r="K76" s="42">
        <v>10</v>
      </c>
      <c r="L76" s="42" t="s">
        <v>994</v>
      </c>
      <c r="M76" s="11">
        <v>41997</v>
      </c>
      <c r="N76" s="9" t="s">
        <v>2202</v>
      </c>
      <c r="O76" s="9">
        <v>487152.75</v>
      </c>
      <c r="P76" s="9">
        <v>875000</v>
      </c>
      <c r="Q76" s="9">
        <v>875000</v>
      </c>
      <c r="R76" s="42" t="s">
        <v>212</v>
      </c>
      <c r="S76" s="11">
        <v>42542</v>
      </c>
      <c r="T76" s="42" t="s">
        <v>266</v>
      </c>
      <c r="U76" s="42" t="s">
        <v>213</v>
      </c>
      <c r="V76" s="42"/>
      <c r="W76" s="42"/>
      <c r="X76" s="42"/>
    </row>
    <row r="77" spans="1:24" s="5" customFormat="1" ht="51">
      <c r="A77" s="49">
        <v>66</v>
      </c>
      <c r="B77" s="11">
        <v>45292</v>
      </c>
      <c r="C77" s="42" t="s">
        <v>1923</v>
      </c>
      <c r="D77" s="42" t="s">
        <v>1651</v>
      </c>
      <c r="E77" s="42" t="s">
        <v>597</v>
      </c>
      <c r="F77" s="42" t="s">
        <v>3333</v>
      </c>
      <c r="G77" s="42">
        <v>26</v>
      </c>
      <c r="H77" s="42">
        <v>6</v>
      </c>
      <c r="I77" s="42"/>
      <c r="J77" s="8">
        <v>77.3</v>
      </c>
      <c r="K77" s="42">
        <v>3</v>
      </c>
      <c r="L77" s="42" t="s">
        <v>994</v>
      </c>
      <c r="M77" s="42"/>
      <c r="N77" s="9" t="s">
        <v>5273</v>
      </c>
      <c r="O77" s="9">
        <v>1508601.49</v>
      </c>
      <c r="P77" s="9">
        <v>1508601.49</v>
      </c>
      <c r="Q77" s="8">
        <v>1508601.49</v>
      </c>
      <c r="R77" s="42" t="s">
        <v>2332</v>
      </c>
      <c r="S77" s="11">
        <v>34085</v>
      </c>
      <c r="T77" s="42" t="s">
        <v>266</v>
      </c>
      <c r="U77" s="42" t="s">
        <v>2333</v>
      </c>
      <c r="V77" s="42"/>
      <c r="W77" s="42"/>
      <c r="X77" s="42"/>
    </row>
    <row r="78" spans="1:24" s="5" customFormat="1" ht="51">
      <c r="A78" s="49">
        <v>67</v>
      </c>
      <c r="B78" s="11">
        <v>45292</v>
      </c>
      <c r="C78" s="42" t="s">
        <v>3132</v>
      </c>
      <c r="D78" s="42" t="s">
        <v>2917</v>
      </c>
      <c r="E78" s="42" t="s">
        <v>2560</v>
      </c>
      <c r="F78" s="42" t="s">
        <v>3333</v>
      </c>
      <c r="G78" s="42" t="s">
        <v>1454</v>
      </c>
      <c r="H78" s="42"/>
      <c r="I78" s="42" t="s">
        <v>2916</v>
      </c>
      <c r="J78" s="8">
        <v>41.61</v>
      </c>
      <c r="K78" s="42"/>
      <c r="L78" s="42" t="s">
        <v>994</v>
      </c>
      <c r="M78" s="42"/>
      <c r="N78" s="9" t="s">
        <v>5297</v>
      </c>
      <c r="O78" s="9">
        <v>812010.12</v>
      </c>
      <c r="P78" s="9">
        <v>812010.12</v>
      </c>
      <c r="Q78" s="8">
        <v>812010.12</v>
      </c>
      <c r="R78" s="42" t="s">
        <v>5819</v>
      </c>
      <c r="S78" s="11"/>
      <c r="T78" s="42"/>
      <c r="U78" s="42" t="s">
        <v>5820</v>
      </c>
      <c r="V78" s="42"/>
      <c r="W78" s="42"/>
      <c r="X78" s="42"/>
    </row>
    <row r="79" spans="1:24" s="5" customFormat="1" ht="117" customHeight="1">
      <c r="A79" s="49">
        <v>68</v>
      </c>
      <c r="B79" s="11">
        <v>45292</v>
      </c>
      <c r="C79" s="42" t="s">
        <v>650</v>
      </c>
      <c r="D79" s="42" t="s">
        <v>3829</v>
      </c>
      <c r="E79" s="42" t="s">
        <v>3830</v>
      </c>
      <c r="F79" s="42" t="s">
        <v>3333</v>
      </c>
      <c r="G79" s="42">
        <v>27</v>
      </c>
      <c r="H79" s="42"/>
      <c r="I79" s="42"/>
      <c r="J79" s="8">
        <v>118.7</v>
      </c>
      <c r="K79" s="42"/>
      <c r="L79" s="42" t="s">
        <v>994</v>
      </c>
      <c r="M79" s="42"/>
      <c r="N79" s="9" t="s">
        <v>3831</v>
      </c>
      <c r="O79" s="9">
        <v>2464068.37</v>
      </c>
      <c r="P79" s="9">
        <v>6002000</v>
      </c>
      <c r="Q79" s="8">
        <v>6002000</v>
      </c>
      <c r="R79" s="42" t="s">
        <v>4287</v>
      </c>
      <c r="S79" s="11"/>
      <c r="T79" s="42"/>
      <c r="U79" s="42" t="s">
        <v>4288</v>
      </c>
      <c r="V79" s="42"/>
      <c r="W79" s="42"/>
      <c r="X79" s="42" t="s">
        <v>3873</v>
      </c>
    </row>
    <row r="80" spans="1:24" s="5" customFormat="1" ht="51">
      <c r="A80" s="49">
        <v>69</v>
      </c>
      <c r="B80" s="11">
        <v>45292</v>
      </c>
      <c r="C80" s="42" t="s">
        <v>1923</v>
      </c>
      <c r="D80" s="42" t="s">
        <v>1652</v>
      </c>
      <c r="E80" s="42" t="s">
        <v>1734</v>
      </c>
      <c r="F80" s="42" t="s">
        <v>3333</v>
      </c>
      <c r="G80" s="42">
        <v>28</v>
      </c>
      <c r="H80" s="42">
        <v>57</v>
      </c>
      <c r="I80" s="42"/>
      <c r="J80" s="8">
        <v>60.7</v>
      </c>
      <c r="K80" s="42">
        <v>4</v>
      </c>
      <c r="L80" s="42" t="s">
        <v>994</v>
      </c>
      <c r="M80" s="42"/>
      <c r="N80" s="9" t="s">
        <v>5298</v>
      </c>
      <c r="O80" s="9">
        <v>1184632.73</v>
      </c>
      <c r="P80" s="9">
        <v>1184632.73</v>
      </c>
      <c r="Q80" s="8">
        <v>1184632.73</v>
      </c>
      <c r="R80" s="42" t="s">
        <v>4289</v>
      </c>
      <c r="S80" s="42"/>
      <c r="T80" s="42"/>
      <c r="U80" s="42" t="s">
        <v>4290</v>
      </c>
      <c r="V80" s="42"/>
      <c r="W80" s="42"/>
      <c r="X80" s="42"/>
    </row>
    <row r="81" spans="1:25" s="5" customFormat="1" ht="38.25">
      <c r="A81" s="49">
        <v>70</v>
      </c>
      <c r="B81" s="11">
        <v>45292</v>
      </c>
      <c r="C81" s="42" t="s">
        <v>1923</v>
      </c>
      <c r="D81" s="42" t="s">
        <v>4302</v>
      </c>
      <c r="E81" s="42" t="s">
        <v>370</v>
      </c>
      <c r="F81" s="42" t="s">
        <v>3333</v>
      </c>
      <c r="G81" s="42">
        <v>28</v>
      </c>
      <c r="H81" s="42">
        <v>58</v>
      </c>
      <c r="I81" s="42"/>
      <c r="J81" s="8">
        <v>48.5</v>
      </c>
      <c r="K81" s="42"/>
      <c r="L81" s="42" t="s">
        <v>994</v>
      </c>
      <c r="M81" s="11">
        <v>44559</v>
      </c>
      <c r="N81" s="9" t="s">
        <v>4303</v>
      </c>
      <c r="O81" s="9">
        <v>946535.22</v>
      </c>
      <c r="P81" s="9">
        <v>2068000</v>
      </c>
      <c r="Q81" s="8">
        <v>2068000</v>
      </c>
      <c r="R81" s="42" t="s">
        <v>4349</v>
      </c>
      <c r="S81" s="11">
        <v>44613</v>
      </c>
      <c r="T81" s="42" t="s">
        <v>266</v>
      </c>
      <c r="U81" s="42" t="s">
        <v>4350</v>
      </c>
      <c r="V81" s="42"/>
      <c r="W81" s="42"/>
      <c r="X81" s="42"/>
    </row>
    <row r="82" spans="1:25" s="5" customFormat="1" ht="38.25">
      <c r="A82" s="49">
        <v>71</v>
      </c>
      <c r="B82" s="11">
        <v>45292</v>
      </c>
      <c r="C82" s="42" t="s">
        <v>1923</v>
      </c>
      <c r="D82" s="42" t="s">
        <v>1719</v>
      </c>
      <c r="E82" s="42" t="s">
        <v>2498</v>
      </c>
      <c r="F82" s="42" t="s">
        <v>3333</v>
      </c>
      <c r="G82" s="42">
        <v>34</v>
      </c>
      <c r="H82" s="42">
        <v>19</v>
      </c>
      <c r="I82" s="42" t="s">
        <v>5300</v>
      </c>
      <c r="J82" s="8">
        <f>62.16*1/2</f>
        <v>31.08</v>
      </c>
      <c r="K82" s="42">
        <v>2</v>
      </c>
      <c r="L82" s="42" t="s">
        <v>994</v>
      </c>
      <c r="M82" s="42"/>
      <c r="N82" s="9" t="s">
        <v>5299</v>
      </c>
      <c r="O82" s="9">
        <v>568896.93999999994</v>
      </c>
      <c r="P82" s="9"/>
      <c r="Q82" s="8"/>
      <c r="R82" s="42"/>
      <c r="S82" s="42"/>
      <c r="T82" s="42"/>
      <c r="U82" s="42"/>
      <c r="V82" s="42"/>
      <c r="W82" s="42"/>
      <c r="X82" s="42"/>
    </row>
    <row r="83" spans="1:25" s="5" customFormat="1" ht="77.25" customHeight="1">
      <c r="A83" s="49">
        <v>72</v>
      </c>
      <c r="B83" s="11">
        <v>45292</v>
      </c>
      <c r="C83" s="42" t="s">
        <v>650</v>
      </c>
      <c r="D83" s="42" t="s">
        <v>4018</v>
      </c>
      <c r="E83" s="42" t="s">
        <v>2793</v>
      </c>
      <c r="F83" s="42" t="s">
        <v>2543</v>
      </c>
      <c r="G83" s="42">
        <v>1</v>
      </c>
      <c r="H83" s="42"/>
      <c r="I83" s="42"/>
      <c r="J83" s="8">
        <v>191.6</v>
      </c>
      <c r="K83" s="42">
        <v>1</v>
      </c>
      <c r="L83" s="42" t="s">
        <v>994</v>
      </c>
      <c r="M83" s="11">
        <v>43685</v>
      </c>
      <c r="N83" s="9" t="s">
        <v>4017</v>
      </c>
      <c r="O83" s="9">
        <v>5036539.38</v>
      </c>
      <c r="P83" s="9"/>
      <c r="Q83" s="29"/>
      <c r="R83" s="42" t="s">
        <v>4276</v>
      </c>
      <c r="S83" s="42"/>
      <c r="T83" s="42"/>
      <c r="U83" s="42" t="s">
        <v>4275</v>
      </c>
      <c r="V83" s="42"/>
      <c r="W83" s="42"/>
      <c r="X83" s="42" t="s">
        <v>3873</v>
      </c>
    </row>
    <row r="84" spans="1:25" s="5" customFormat="1" ht="25.5">
      <c r="A84" s="49">
        <v>73</v>
      </c>
      <c r="B84" s="11">
        <v>45292</v>
      </c>
      <c r="C84" s="42" t="s">
        <v>650</v>
      </c>
      <c r="D84" s="42" t="s">
        <v>2974</v>
      </c>
      <c r="E84" s="42" t="s">
        <v>2610</v>
      </c>
      <c r="F84" s="42" t="s">
        <v>2543</v>
      </c>
      <c r="G84" s="42">
        <v>3</v>
      </c>
      <c r="H84" s="42"/>
      <c r="I84" s="42"/>
      <c r="J84" s="8">
        <v>25.8</v>
      </c>
      <c r="K84" s="42">
        <v>1</v>
      </c>
      <c r="L84" s="42" t="s">
        <v>994</v>
      </c>
      <c r="M84" s="42"/>
      <c r="N84" s="9" t="s">
        <v>2611</v>
      </c>
      <c r="O84" s="9">
        <v>544127.79</v>
      </c>
      <c r="P84" s="9"/>
      <c r="Q84" s="29"/>
      <c r="R84" s="42" t="s">
        <v>4362</v>
      </c>
      <c r="S84" s="11"/>
      <c r="T84" s="42" t="s">
        <v>266</v>
      </c>
      <c r="U84" s="42" t="s">
        <v>4361</v>
      </c>
      <c r="V84" s="42"/>
      <c r="W84" s="42"/>
      <c r="X84" s="42"/>
    </row>
    <row r="85" spans="1:25" s="5" customFormat="1" ht="84.75" customHeight="1">
      <c r="A85" s="49">
        <v>74</v>
      </c>
      <c r="B85" s="11">
        <v>45292</v>
      </c>
      <c r="C85" s="42" t="s">
        <v>650</v>
      </c>
      <c r="D85" s="42" t="s">
        <v>2975</v>
      </c>
      <c r="E85" s="42" t="s">
        <v>2612</v>
      </c>
      <c r="F85" s="42" t="s">
        <v>761</v>
      </c>
      <c r="G85" s="42">
        <v>2</v>
      </c>
      <c r="H85" s="42"/>
      <c r="I85" s="42"/>
      <c r="J85" s="8">
        <v>101.81</v>
      </c>
      <c r="K85" s="42">
        <v>1</v>
      </c>
      <c r="L85" s="42" t="s">
        <v>994</v>
      </c>
      <c r="M85" s="42"/>
      <c r="N85" s="9" t="s">
        <v>2611</v>
      </c>
      <c r="O85" s="9">
        <v>1875211.99</v>
      </c>
      <c r="P85" s="9"/>
      <c r="Q85" s="29"/>
      <c r="R85" s="42" t="s">
        <v>4277</v>
      </c>
      <c r="S85" s="42"/>
      <c r="T85" s="42"/>
      <c r="U85" s="42" t="s">
        <v>4278</v>
      </c>
      <c r="V85" s="42"/>
      <c r="W85" s="42"/>
      <c r="X85" s="42" t="s">
        <v>3873</v>
      </c>
    </row>
    <row r="86" spans="1:25" s="5" customFormat="1" ht="25.5">
      <c r="A86" s="49">
        <v>75</v>
      </c>
      <c r="B86" s="11">
        <v>45292</v>
      </c>
      <c r="C86" s="42" t="s">
        <v>650</v>
      </c>
      <c r="D86" s="42"/>
      <c r="E86" s="42" t="s">
        <v>2613</v>
      </c>
      <c r="F86" s="42" t="s">
        <v>761</v>
      </c>
      <c r="G86" s="42">
        <v>3</v>
      </c>
      <c r="H86" s="42"/>
      <c r="I86" s="42"/>
      <c r="J86" s="8">
        <v>47</v>
      </c>
      <c r="K86" s="42">
        <v>1</v>
      </c>
      <c r="L86" s="42" t="s">
        <v>994</v>
      </c>
      <c r="M86" s="42"/>
      <c r="N86" s="9" t="s">
        <v>2611</v>
      </c>
      <c r="O86" s="9"/>
      <c r="P86" s="9"/>
      <c r="Q86" s="29"/>
      <c r="R86" s="42" t="s">
        <v>4363</v>
      </c>
      <c r="S86" s="42"/>
      <c r="T86" s="42"/>
      <c r="U86" s="42" t="s">
        <v>4364</v>
      </c>
      <c r="V86" s="42"/>
      <c r="W86" s="42"/>
      <c r="X86" s="42"/>
    </row>
    <row r="87" spans="1:25" s="5" customFormat="1" ht="27" customHeight="1">
      <c r="A87" s="49">
        <v>76</v>
      </c>
      <c r="B87" s="11">
        <v>45292</v>
      </c>
      <c r="C87" s="42" t="s">
        <v>650</v>
      </c>
      <c r="D87" s="42" t="s">
        <v>2976</v>
      </c>
      <c r="E87" s="42" t="s">
        <v>1729</v>
      </c>
      <c r="F87" s="42" t="s">
        <v>761</v>
      </c>
      <c r="G87" s="42">
        <v>5</v>
      </c>
      <c r="H87" s="42"/>
      <c r="I87" s="42"/>
      <c r="J87" s="8">
        <v>175.24</v>
      </c>
      <c r="K87" s="42">
        <v>1</v>
      </c>
      <c r="L87" s="42" t="s">
        <v>994</v>
      </c>
      <c r="M87" s="42"/>
      <c r="N87" s="9" t="s">
        <v>2611</v>
      </c>
      <c r="O87" s="9">
        <v>3351097.07</v>
      </c>
      <c r="P87" s="9"/>
      <c r="Q87" s="29"/>
      <c r="R87" s="42" t="s">
        <v>4279</v>
      </c>
      <c r="S87" s="42"/>
      <c r="T87" s="42"/>
      <c r="U87" s="42" t="s">
        <v>4280</v>
      </c>
      <c r="V87" s="42"/>
      <c r="W87" s="42"/>
      <c r="X87" s="42" t="s">
        <v>3873</v>
      </c>
    </row>
    <row r="88" spans="1:25" s="5" customFormat="1" ht="27" customHeight="1">
      <c r="A88" s="49">
        <v>77</v>
      </c>
      <c r="B88" s="11">
        <v>45292</v>
      </c>
      <c r="C88" s="42" t="s">
        <v>650</v>
      </c>
      <c r="D88" s="42" t="s">
        <v>1464</v>
      </c>
      <c r="E88" s="42" t="s">
        <v>303</v>
      </c>
      <c r="F88" s="42" t="s">
        <v>1726</v>
      </c>
      <c r="G88" s="42">
        <v>1</v>
      </c>
      <c r="H88" s="42"/>
      <c r="I88" s="42"/>
      <c r="J88" s="8">
        <v>149.1</v>
      </c>
      <c r="K88" s="42">
        <v>1</v>
      </c>
      <c r="L88" s="42" t="s">
        <v>994</v>
      </c>
      <c r="M88" s="42"/>
      <c r="N88" s="9" t="s">
        <v>2611</v>
      </c>
      <c r="O88" s="9">
        <v>2800749.57</v>
      </c>
      <c r="P88" s="9"/>
      <c r="Q88" s="29"/>
      <c r="R88" s="42" t="s">
        <v>4281</v>
      </c>
      <c r="S88" s="42"/>
      <c r="T88" s="42"/>
      <c r="U88" s="42" t="s">
        <v>4282</v>
      </c>
      <c r="V88" s="42"/>
      <c r="W88" s="42"/>
      <c r="X88" s="42" t="s">
        <v>3873</v>
      </c>
    </row>
    <row r="89" spans="1:25" s="5" customFormat="1" ht="51">
      <c r="A89" s="49">
        <v>78</v>
      </c>
      <c r="B89" s="11">
        <v>45292</v>
      </c>
      <c r="C89" s="42" t="s">
        <v>1923</v>
      </c>
      <c r="D89" s="42" t="s">
        <v>774</v>
      </c>
      <c r="E89" s="42" t="s">
        <v>1574</v>
      </c>
      <c r="F89" s="42" t="s">
        <v>3421</v>
      </c>
      <c r="G89" s="42">
        <v>55</v>
      </c>
      <c r="H89" s="42">
        <v>1</v>
      </c>
      <c r="I89" s="42"/>
      <c r="J89" s="8">
        <v>17.54</v>
      </c>
      <c r="K89" s="42">
        <v>1</v>
      </c>
      <c r="L89" s="42" t="s">
        <v>994</v>
      </c>
      <c r="M89" s="42"/>
      <c r="N89" s="9" t="s">
        <v>2410</v>
      </c>
      <c r="O89" s="9">
        <v>352142.7</v>
      </c>
      <c r="P89" s="9"/>
      <c r="Q89" s="29"/>
      <c r="R89" s="42" t="s">
        <v>1761</v>
      </c>
      <c r="S89" s="11">
        <v>42695</v>
      </c>
      <c r="T89" s="42" t="s">
        <v>266</v>
      </c>
      <c r="U89" s="42" t="s">
        <v>1762</v>
      </c>
      <c r="V89" s="42">
        <v>17.39</v>
      </c>
      <c r="W89" s="42"/>
      <c r="X89" s="42"/>
      <c r="Y89" s="5" t="s">
        <v>4930</v>
      </c>
    </row>
    <row r="90" spans="1:25" s="5" customFormat="1" ht="25.5">
      <c r="A90" s="49">
        <v>79</v>
      </c>
      <c r="B90" s="11">
        <v>45292</v>
      </c>
      <c r="C90" s="42" t="s">
        <v>1923</v>
      </c>
      <c r="D90" s="42" t="s">
        <v>775</v>
      </c>
      <c r="E90" s="42" t="s">
        <v>1243</v>
      </c>
      <c r="F90" s="42" t="s">
        <v>3421</v>
      </c>
      <c r="G90" s="42">
        <v>55</v>
      </c>
      <c r="H90" s="42">
        <v>2</v>
      </c>
      <c r="I90" s="42"/>
      <c r="J90" s="8">
        <v>16.43</v>
      </c>
      <c r="K90" s="42">
        <v>1</v>
      </c>
      <c r="L90" s="42" t="s">
        <v>994</v>
      </c>
      <c r="M90" s="42"/>
      <c r="N90" s="9" t="s">
        <v>2410</v>
      </c>
      <c r="O90" s="9">
        <v>317693.95</v>
      </c>
      <c r="P90" s="9"/>
      <c r="Q90" s="29"/>
      <c r="R90" s="42"/>
      <c r="S90" s="42"/>
      <c r="T90" s="42"/>
      <c r="U90" s="42"/>
      <c r="V90" s="42"/>
      <c r="W90" s="42"/>
      <c r="X90" s="42"/>
    </row>
    <row r="91" spans="1:25" s="5" customFormat="1" ht="140.25" customHeight="1">
      <c r="A91" s="49">
        <v>80</v>
      </c>
      <c r="B91" s="11">
        <v>45292</v>
      </c>
      <c r="C91" s="42" t="s">
        <v>1923</v>
      </c>
      <c r="D91" s="42" t="s">
        <v>776</v>
      </c>
      <c r="E91" s="42" t="s">
        <v>3125</v>
      </c>
      <c r="F91" s="42" t="s">
        <v>3421</v>
      </c>
      <c r="G91" s="42">
        <v>60</v>
      </c>
      <c r="H91" s="42">
        <v>1</v>
      </c>
      <c r="I91" s="42"/>
      <c r="J91" s="8">
        <v>27.6</v>
      </c>
      <c r="K91" s="42">
        <v>1</v>
      </c>
      <c r="L91" s="42" t="s">
        <v>994</v>
      </c>
      <c r="M91" s="42"/>
      <c r="N91" s="9" t="s">
        <v>5284</v>
      </c>
      <c r="O91" s="9">
        <v>508407.18</v>
      </c>
      <c r="P91" s="9"/>
      <c r="Q91" s="29"/>
      <c r="R91" s="42" t="s">
        <v>4970</v>
      </c>
      <c r="S91" s="11" t="s">
        <v>4971</v>
      </c>
      <c r="T91" s="11" t="s">
        <v>4972</v>
      </c>
      <c r="U91" s="42" t="s">
        <v>3957</v>
      </c>
      <c r="V91" s="42" t="s">
        <v>3958</v>
      </c>
      <c r="W91" s="42" t="s">
        <v>2947</v>
      </c>
      <c r="X91" s="42"/>
    </row>
    <row r="92" spans="1:25" s="5" customFormat="1" ht="38.25">
      <c r="A92" s="49">
        <v>81</v>
      </c>
      <c r="B92" s="11">
        <v>45292</v>
      </c>
      <c r="C92" s="42" t="s">
        <v>1923</v>
      </c>
      <c r="D92" s="42" t="s">
        <v>1926</v>
      </c>
      <c r="E92" s="42" t="s">
        <v>3574</v>
      </c>
      <c r="F92" s="42" t="s">
        <v>3421</v>
      </c>
      <c r="G92" s="42">
        <v>60</v>
      </c>
      <c r="H92" s="42">
        <v>2</v>
      </c>
      <c r="I92" s="42"/>
      <c r="J92" s="8">
        <v>20.8</v>
      </c>
      <c r="K92" s="42">
        <v>1</v>
      </c>
      <c r="L92" s="42" t="s">
        <v>994</v>
      </c>
      <c r="M92" s="42"/>
      <c r="N92" s="9" t="s">
        <v>5285</v>
      </c>
      <c r="O92" s="9">
        <v>390714.9</v>
      </c>
      <c r="P92" s="9"/>
      <c r="Q92" s="29"/>
      <c r="R92" s="42"/>
      <c r="S92" s="42"/>
      <c r="T92" s="42"/>
      <c r="U92" s="42"/>
      <c r="V92" s="42"/>
      <c r="W92" s="42"/>
      <c r="X92" s="42"/>
    </row>
    <row r="93" spans="1:25" s="5" customFormat="1" ht="51">
      <c r="A93" s="49">
        <v>82</v>
      </c>
      <c r="B93" s="11">
        <v>45292</v>
      </c>
      <c r="C93" s="42" t="s">
        <v>1923</v>
      </c>
      <c r="D93" s="42"/>
      <c r="E93" s="42" t="s">
        <v>2689</v>
      </c>
      <c r="F93" s="42" t="s">
        <v>3421</v>
      </c>
      <c r="G93" s="42">
        <v>60</v>
      </c>
      <c r="H93" s="42">
        <v>7</v>
      </c>
      <c r="I93" s="42"/>
      <c r="J93" s="8">
        <v>27.06</v>
      </c>
      <c r="K93" s="42">
        <v>1</v>
      </c>
      <c r="L93" s="42" t="s">
        <v>994</v>
      </c>
      <c r="M93" s="42"/>
      <c r="N93" s="9" t="s">
        <v>2867</v>
      </c>
      <c r="O93" s="9"/>
      <c r="P93" s="9"/>
      <c r="Q93" s="29"/>
      <c r="R93" s="42" t="s">
        <v>142</v>
      </c>
      <c r="S93" s="11">
        <v>41824</v>
      </c>
      <c r="T93" s="11">
        <v>43649</v>
      </c>
      <c r="U93" s="42" t="s">
        <v>143</v>
      </c>
      <c r="V93" s="42">
        <v>27.51</v>
      </c>
      <c r="W93" s="42" t="s">
        <v>2947</v>
      </c>
      <c r="X93" s="42" t="s">
        <v>3960</v>
      </c>
    </row>
    <row r="94" spans="1:25" s="5" customFormat="1" ht="51">
      <c r="A94" s="49">
        <v>83</v>
      </c>
      <c r="B94" s="11">
        <v>45292</v>
      </c>
      <c r="C94" s="42" t="s">
        <v>1923</v>
      </c>
      <c r="D94" s="42" t="s">
        <v>2885</v>
      </c>
      <c r="E94" s="42" t="s">
        <v>2444</v>
      </c>
      <c r="F94" s="42" t="s">
        <v>200</v>
      </c>
      <c r="G94" s="42">
        <v>64</v>
      </c>
      <c r="H94" s="42">
        <v>1</v>
      </c>
      <c r="I94" s="42"/>
      <c r="J94" s="8">
        <v>24.1</v>
      </c>
      <c r="K94" s="42">
        <v>1</v>
      </c>
      <c r="L94" s="42" t="s">
        <v>994</v>
      </c>
      <c r="M94" s="42"/>
      <c r="N94" s="9" t="s">
        <v>5290</v>
      </c>
      <c r="O94" s="9">
        <v>443935.26</v>
      </c>
      <c r="P94" s="9"/>
      <c r="Q94" s="29"/>
      <c r="R94" s="42" t="s">
        <v>1948</v>
      </c>
      <c r="S94" s="11">
        <v>41540</v>
      </c>
      <c r="T94" s="42" t="s">
        <v>266</v>
      </c>
      <c r="U94" s="42" t="s">
        <v>1949</v>
      </c>
      <c r="V94" s="42">
        <v>24</v>
      </c>
      <c r="W94" s="42"/>
      <c r="X94" s="42"/>
    </row>
    <row r="95" spans="1:25" s="5" customFormat="1" ht="38.25">
      <c r="A95" s="49">
        <v>84</v>
      </c>
      <c r="B95" s="11">
        <v>45292</v>
      </c>
      <c r="C95" s="42" t="s">
        <v>1923</v>
      </c>
      <c r="D95" s="42"/>
      <c r="E95" s="42" t="s">
        <v>4013</v>
      </c>
      <c r="F95" s="42" t="s">
        <v>3421</v>
      </c>
      <c r="G95" s="42">
        <v>68</v>
      </c>
      <c r="H95" s="42">
        <v>2</v>
      </c>
      <c r="I95" s="42"/>
      <c r="J95" s="8">
        <v>22.87</v>
      </c>
      <c r="K95" s="42">
        <v>1</v>
      </c>
      <c r="L95" s="42" t="s">
        <v>994</v>
      </c>
      <c r="M95" s="42"/>
      <c r="N95" s="9" t="s">
        <v>4014</v>
      </c>
      <c r="O95" s="9"/>
      <c r="P95" s="9">
        <v>1</v>
      </c>
      <c r="Q95" s="8">
        <v>0</v>
      </c>
      <c r="R95" s="42"/>
      <c r="S95" s="42"/>
      <c r="T95" s="42"/>
      <c r="U95" s="42"/>
      <c r="V95" s="42"/>
      <c r="W95" s="42"/>
      <c r="X95" s="42" t="s">
        <v>4072</v>
      </c>
    </row>
    <row r="96" spans="1:25" s="5" customFormat="1" ht="51">
      <c r="A96" s="49">
        <v>85</v>
      </c>
      <c r="B96" s="11">
        <v>45292</v>
      </c>
      <c r="C96" s="42" t="s">
        <v>1923</v>
      </c>
      <c r="D96" s="42" t="s">
        <v>773</v>
      </c>
      <c r="E96" s="42" t="s">
        <v>3224</v>
      </c>
      <c r="F96" s="42" t="s">
        <v>3421</v>
      </c>
      <c r="G96" s="42" t="s">
        <v>898</v>
      </c>
      <c r="H96" s="42"/>
      <c r="I96" s="42" t="s">
        <v>1049</v>
      </c>
      <c r="J96" s="8">
        <f>81.03*515/1000</f>
        <v>41.730449999999998</v>
      </c>
      <c r="K96" s="42"/>
      <c r="L96" s="42" t="s">
        <v>994</v>
      </c>
      <c r="M96" s="42"/>
      <c r="N96" s="9" t="s">
        <v>1230</v>
      </c>
      <c r="O96" s="9">
        <v>1096551.3600000001</v>
      </c>
      <c r="P96" s="9"/>
      <c r="Q96" s="29"/>
      <c r="R96" s="42"/>
      <c r="S96" s="42"/>
      <c r="T96" s="42"/>
      <c r="U96" s="42"/>
      <c r="V96" s="42"/>
      <c r="W96" s="42"/>
      <c r="X96" s="42"/>
    </row>
    <row r="97" spans="1:24" s="5" customFormat="1" ht="38.25">
      <c r="A97" s="49">
        <v>86</v>
      </c>
      <c r="B97" s="11">
        <v>45292</v>
      </c>
      <c r="C97" s="42" t="s">
        <v>1923</v>
      </c>
      <c r="D97" s="42" t="s">
        <v>1927</v>
      </c>
      <c r="E97" s="42" t="s">
        <v>472</v>
      </c>
      <c r="F97" s="42" t="s">
        <v>3421</v>
      </c>
      <c r="G97" s="42">
        <v>81</v>
      </c>
      <c r="H97" s="42">
        <v>1</v>
      </c>
      <c r="I97" s="42"/>
      <c r="J97" s="8">
        <v>25.8</v>
      </c>
      <c r="K97" s="42">
        <v>1</v>
      </c>
      <c r="L97" s="42" t="s">
        <v>994</v>
      </c>
      <c r="M97" s="42"/>
      <c r="N97" s="9" t="s">
        <v>5291</v>
      </c>
      <c r="O97" s="9">
        <v>493765.3</v>
      </c>
      <c r="P97" s="9"/>
      <c r="Q97" s="29"/>
      <c r="R97" s="42"/>
      <c r="S97" s="42"/>
      <c r="T97" s="42"/>
      <c r="U97" s="42"/>
      <c r="V97" s="42"/>
      <c r="W97" s="42"/>
      <c r="X97" s="42"/>
    </row>
    <row r="98" spans="1:24" s="5" customFormat="1" ht="25.5">
      <c r="A98" s="49">
        <v>87</v>
      </c>
      <c r="B98" s="11">
        <v>45292</v>
      </c>
      <c r="C98" s="42" t="s">
        <v>1923</v>
      </c>
      <c r="D98" s="42"/>
      <c r="E98" s="42" t="s">
        <v>369</v>
      </c>
      <c r="F98" s="42" t="s">
        <v>3421</v>
      </c>
      <c r="G98" s="42">
        <v>81</v>
      </c>
      <c r="H98" s="42">
        <v>2</v>
      </c>
      <c r="I98" s="42"/>
      <c r="J98" s="8">
        <v>40.200000000000003</v>
      </c>
      <c r="K98" s="42">
        <v>1</v>
      </c>
      <c r="L98" s="42" t="s">
        <v>994</v>
      </c>
      <c r="M98" s="42"/>
      <c r="N98" s="9" t="s">
        <v>2410</v>
      </c>
      <c r="O98" s="9"/>
      <c r="P98" s="9"/>
      <c r="Q98" s="29"/>
      <c r="R98" s="42"/>
      <c r="S98" s="42"/>
      <c r="T98" s="42"/>
      <c r="U98" s="42"/>
      <c r="V98" s="42"/>
      <c r="W98" s="42"/>
      <c r="X98" s="42" t="s">
        <v>3960</v>
      </c>
    </row>
    <row r="99" spans="1:24" s="5" customFormat="1" ht="25.5">
      <c r="A99" s="49">
        <v>88</v>
      </c>
      <c r="B99" s="11">
        <v>45292</v>
      </c>
      <c r="C99" s="42" t="s">
        <v>1923</v>
      </c>
      <c r="D99" s="42"/>
      <c r="E99" s="42" t="s">
        <v>370</v>
      </c>
      <c r="F99" s="42" t="s">
        <v>3421</v>
      </c>
      <c r="G99" s="42">
        <v>81</v>
      </c>
      <c r="H99" s="42">
        <v>3</v>
      </c>
      <c r="I99" s="42"/>
      <c r="J99" s="8">
        <v>34.799999999999997</v>
      </c>
      <c r="K99" s="42">
        <v>1</v>
      </c>
      <c r="L99" s="42" t="s">
        <v>994</v>
      </c>
      <c r="M99" s="42"/>
      <c r="N99" s="9" t="s">
        <v>2410</v>
      </c>
      <c r="O99" s="9"/>
      <c r="P99" s="9"/>
      <c r="Q99" s="29"/>
      <c r="R99" s="42"/>
      <c r="S99" s="42"/>
      <c r="T99" s="42"/>
      <c r="U99" s="42"/>
      <c r="V99" s="42"/>
      <c r="W99" s="42"/>
      <c r="X99" s="42" t="s">
        <v>3960</v>
      </c>
    </row>
    <row r="100" spans="1:24" s="5" customFormat="1" ht="25.5">
      <c r="A100" s="49">
        <v>89</v>
      </c>
      <c r="B100" s="11">
        <v>45292</v>
      </c>
      <c r="C100" s="42" t="s">
        <v>1923</v>
      </c>
      <c r="D100" s="42"/>
      <c r="E100" s="42" t="s">
        <v>371</v>
      </c>
      <c r="F100" s="42" t="s">
        <v>3421</v>
      </c>
      <c r="G100" s="42">
        <v>81</v>
      </c>
      <c r="H100" s="42">
        <v>4</v>
      </c>
      <c r="I100" s="42"/>
      <c r="J100" s="8">
        <v>36.83</v>
      </c>
      <c r="K100" s="42">
        <v>1</v>
      </c>
      <c r="L100" s="42" t="s">
        <v>994</v>
      </c>
      <c r="M100" s="42"/>
      <c r="N100" s="9" t="s">
        <v>2410</v>
      </c>
      <c r="O100" s="9"/>
      <c r="P100" s="9"/>
      <c r="Q100" s="29"/>
      <c r="R100" s="42"/>
      <c r="S100" s="42"/>
      <c r="T100" s="42"/>
      <c r="U100" s="42"/>
      <c r="V100" s="42"/>
      <c r="W100" s="42"/>
      <c r="X100" s="42" t="s">
        <v>3960</v>
      </c>
    </row>
    <row r="101" spans="1:24" s="5" customFormat="1" ht="25.5">
      <c r="A101" s="49">
        <v>90</v>
      </c>
      <c r="B101" s="11">
        <v>45292</v>
      </c>
      <c r="C101" s="42" t="s">
        <v>1923</v>
      </c>
      <c r="D101" s="42"/>
      <c r="E101" s="42" t="s">
        <v>2349</v>
      </c>
      <c r="F101" s="42" t="s">
        <v>3421</v>
      </c>
      <c r="G101" s="42">
        <v>81</v>
      </c>
      <c r="H101" s="42">
        <v>7</v>
      </c>
      <c r="I101" s="42"/>
      <c r="J101" s="8">
        <v>52.6</v>
      </c>
      <c r="K101" s="42">
        <v>1</v>
      </c>
      <c r="L101" s="42" t="s">
        <v>994</v>
      </c>
      <c r="M101" s="42"/>
      <c r="N101" s="9" t="s">
        <v>2410</v>
      </c>
      <c r="O101" s="9"/>
      <c r="P101" s="9"/>
      <c r="Q101" s="29"/>
      <c r="R101" s="42"/>
      <c r="S101" s="42"/>
      <c r="T101" s="42"/>
      <c r="U101" s="42"/>
      <c r="V101" s="42"/>
      <c r="W101" s="42"/>
      <c r="X101" s="42" t="s">
        <v>3960</v>
      </c>
    </row>
    <row r="102" spans="1:24" s="5" customFormat="1" ht="51" customHeight="1">
      <c r="A102" s="49">
        <v>91</v>
      </c>
      <c r="B102" s="11">
        <v>45292</v>
      </c>
      <c r="C102" s="42" t="s">
        <v>1923</v>
      </c>
      <c r="D102" s="42" t="s">
        <v>725</v>
      </c>
      <c r="E102" s="42" t="s">
        <v>3225</v>
      </c>
      <c r="F102" s="42" t="s">
        <v>3421</v>
      </c>
      <c r="G102" s="42">
        <v>114</v>
      </c>
      <c r="H102" s="42"/>
      <c r="I102" s="42" t="s">
        <v>5326</v>
      </c>
      <c r="J102" s="8">
        <f>95.28*664/1000</f>
        <v>63.265920000000001</v>
      </c>
      <c r="K102" s="42"/>
      <c r="L102" s="42" t="s">
        <v>994</v>
      </c>
      <c r="M102" s="42"/>
      <c r="N102" s="9" t="s">
        <v>5296</v>
      </c>
      <c r="O102" s="9">
        <v>1165637.6599999999</v>
      </c>
      <c r="P102" s="9"/>
      <c r="Q102" s="29"/>
      <c r="R102" s="42" t="s">
        <v>4624</v>
      </c>
      <c r="S102" s="11">
        <v>43895</v>
      </c>
      <c r="T102" s="42" t="s">
        <v>266</v>
      </c>
      <c r="U102" s="42" t="s">
        <v>4080</v>
      </c>
      <c r="V102" s="42"/>
      <c r="W102" s="42"/>
      <c r="X102" s="42"/>
    </row>
    <row r="103" spans="1:24" s="5" customFormat="1" ht="51">
      <c r="A103" s="49">
        <v>92</v>
      </c>
      <c r="B103" s="11">
        <v>45292</v>
      </c>
      <c r="C103" s="42" t="s">
        <v>1923</v>
      </c>
      <c r="D103" s="42" t="s">
        <v>724</v>
      </c>
      <c r="E103" s="42" t="s">
        <v>3223</v>
      </c>
      <c r="F103" s="42" t="s">
        <v>3421</v>
      </c>
      <c r="G103" s="42">
        <v>115</v>
      </c>
      <c r="H103" s="42"/>
      <c r="I103" s="42" t="s">
        <v>6028</v>
      </c>
      <c r="J103" s="8">
        <v>48.41</v>
      </c>
      <c r="K103" s="42"/>
      <c r="L103" s="42" t="s">
        <v>994</v>
      </c>
      <c r="M103" s="42"/>
      <c r="N103" s="9" t="s">
        <v>6030</v>
      </c>
      <c r="O103" s="9">
        <v>877422.37</v>
      </c>
      <c r="P103" s="9"/>
      <c r="Q103" s="29"/>
      <c r="R103" s="42" t="s">
        <v>4664</v>
      </c>
      <c r="S103" s="11">
        <v>43746</v>
      </c>
      <c r="T103" s="42" t="s">
        <v>266</v>
      </c>
      <c r="U103" s="42" t="s">
        <v>4037</v>
      </c>
      <c r="V103" s="42">
        <v>31.5</v>
      </c>
      <c r="W103" s="42"/>
      <c r="X103" s="42"/>
    </row>
    <row r="104" spans="1:24" s="5" customFormat="1" ht="38.25">
      <c r="A104" s="49">
        <v>93</v>
      </c>
      <c r="B104" s="11">
        <v>45292</v>
      </c>
      <c r="C104" s="42" t="s">
        <v>1923</v>
      </c>
      <c r="D104" s="42" t="s">
        <v>777</v>
      </c>
      <c r="E104" s="42" t="s">
        <v>471</v>
      </c>
      <c r="F104" s="42" t="s">
        <v>3421</v>
      </c>
      <c r="G104" s="42">
        <v>117</v>
      </c>
      <c r="H104" s="42">
        <v>1</v>
      </c>
      <c r="I104" s="42"/>
      <c r="J104" s="8">
        <v>49.7</v>
      </c>
      <c r="K104" s="42">
        <v>1</v>
      </c>
      <c r="L104" s="42" t="s">
        <v>994</v>
      </c>
      <c r="M104" s="42"/>
      <c r="N104" s="9" t="s">
        <v>5292</v>
      </c>
      <c r="O104" s="9">
        <v>915501.33</v>
      </c>
      <c r="P104" s="9"/>
      <c r="Q104" s="29"/>
      <c r="R104" s="42" t="s">
        <v>148</v>
      </c>
      <c r="S104" s="11">
        <v>31223</v>
      </c>
      <c r="T104" s="42" t="s">
        <v>266</v>
      </c>
      <c r="U104" s="42" t="s">
        <v>342</v>
      </c>
      <c r="V104" s="42"/>
      <c r="W104" s="42"/>
      <c r="X104" s="42"/>
    </row>
    <row r="105" spans="1:24" s="5" customFormat="1" ht="51">
      <c r="A105" s="49">
        <v>94</v>
      </c>
      <c r="B105" s="11">
        <v>45292</v>
      </c>
      <c r="C105" s="42" t="s">
        <v>1923</v>
      </c>
      <c r="D105" s="42"/>
      <c r="E105" s="42" t="s">
        <v>1427</v>
      </c>
      <c r="F105" s="42" t="s">
        <v>2684</v>
      </c>
      <c r="G105" s="42">
        <v>89</v>
      </c>
      <c r="H105" s="42">
        <v>2</v>
      </c>
      <c r="I105" s="42"/>
      <c r="J105" s="8">
        <v>52.74</v>
      </c>
      <c r="K105" s="42">
        <v>1</v>
      </c>
      <c r="L105" s="42" t="s">
        <v>994</v>
      </c>
      <c r="M105" s="42"/>
      <c r="N105" s="9" t="s">
        <v>1928</v>
      </c>
      <c r="O105" s="9"/>
      <c r="P105" s="9"/>
      <c r="Q105" s="29"/>
      <c r="R105" s="42" t="s">
        <v>2810</v>
      </c>
      <c r="S105" s="11">
        <v>42264</v>
      </c>
      <c r="T105" s="42" t="s">
        <v>266</v>
      </c>
      <c r="U105" s="42" t="s">
        <v>2811</v>
      </c>
      <c r="V105" s="42">
        <v>52.86</v>
      </c>
      <c r="W105" s="42"/>
      <c r="X105" s="42" t="s">
        <v>3960</v>
      </c>
    </row>
    <row r="106" spans="1:24" s="5" customFormat="1" ht="53.25" customHeight="1">
      <c r="A106" s="49">
        <v>95</v>
      </c>
      <c r="B106" s="11">
        <v>45292</v>
      </c>
      <c r="C106" s="42" t="s">
        <v>650</v>
      </c>
      <c r="D106" s="42" t="s">
        <v>1289</v>
      </c>
      <c r="E106" s="42" t="s">
        <v>3126</v>
      </c>
      <c r="F106" s="42" t="s">
        <v>2684</v>
      </c>
      <c r="G106" s="42">
        <v>90</v>
      </c>
      <c r="H106" s="42"/>
      <c r="I106" s="42" t="s">
        <v>5325</v>
      </c>
      <c r="J106" s="8">
        <f>67.36*512/1000</f>
        <v>34.488320000000002</v>
      </c>
      <c r="K106" s="42"/>
      <c r="L106" s="42" t="s">
        <v>994</v>
      </c>
      <c r="M106" s="42"/>
      <c r="N106" s="9" t="s">
        <v>5295</v>
      </c>
      <c r="O106" s="9">
        <v>918546.27</v>
      </c>
      <c r="P106" s="9"/>
      <c r="Q106" s="29"/>
      <c r="R106" s="42" t="s">
        <v>207</v>
      </c>
      <c r="S106" s="11">
        <v>40414</v>
      </c>
      <c r="T106" s="42" t="s">
        <v>266</v>
      </c>
      <c r="U106" s="42" t="s">
        <v>208</v>
      </c>
      <c r="V106" s="42"/>
      <c r="W106" s="42"/>
      <c r="X106" s="42"/>
    </row>
    <row r="107" spans="1:24" s="5" customFormat="1" ht="51">
      <c r="A107" s="49">
        <v>96</v>
      </c>
      <c r="B107" s="11">
        <v>45292</v>
      </c>
      <c r="C107" s="42" t="s">
        <v>650</v>
      </c>
      <c r="D107" s="42" t="s">
        <v>1290</v>
      </c>
      <c r="E107" s="42" t="s">
        <v>1308</v>
      </c>
      <c r="F107" s="42" t="s">
        <v>2684</v>
      </c>
      <c r="G107" s="42">
        <v>92</v>
      </c>
      <c r="H107" s="42"/>
      <c r="I107" s="42" t="s">
        <v>1416</v>
      </c>
      <c r="J107" s="8">
        <f>154.38*341/1000</f>
        <v>52.64358</v>
      </c>
      <c r="K107" s="42"/>
      <c r="L107" s="42" t="s">
        <v>994</v>
      </c>
      <c r="M107" s="42"/>
      <c r="N107" s="9" t="s">
        <v>5294</v>
      </c>
      <c r="O107" s="9">
        <v>1404561.04</v>
      </c>
      <c r="P107" s="9"/>
      <c r="Q107" s="29"/>
      <c r="R107" s="42" t="s">
        <v>4682</v>
      </c>
      <c r="S107" s="42"/>
      <c r="T107" s="42"/>
      <c r="U107" s="42" t="s">
        <v>4683</v>
      </c>
      <c r="V107" s="42"/>
      <c r="W107" s="42"/>
      <c r="X107" s="42"/>
    </row>
    <row r="108" spans="1:24" s="5" customFormat="1" ht="25.5">
      <c r="A108" s="49">
        <v>97</v>
      </c>
      <c r="B108" s="11">
        <v>45292</v>
      </c>
      <c r="C108" s="42" t="s">
        <v>1923</v>
      </c>
      <c r="D108" s="42"/>
      <c r="E108" s="42" t="s">
        <v>67</v>
      </c>
      <c r="F108" s="42" t="s">
        <v>2684</v>
      </c>
      <c r="G108" s="42" t="s">
        <v>2911</v>
      </c>
      <c r="H108" s="42"/>
      <c r="I108" s="42"/>
      <c r="J108" s="8">
        <v>106.7</v>
      </c>
      <c r="K108" s="42">
        <v>1</v>
      </c>
      <c r="L108" s="42" t="s">
        <v>994</v>
      </c>
      <c r="M108" s="42"/>
      <c r="N108" s="9" t="s">
        <v>65</v>
      </c>
      <c r="O108" s="9"/>
      <c r="P108" s="9"/>
      <c r="Q108" s="29"/>
      <c r="R108" s="42"/>
      <c r="S108" s="42"/>
      <c r="T108" s="42"/>
      <c r="U108" s="42"/>
      <c r="V108" s="42"/>
      <c r="W108" s="42"/>
      <c r="X108" s="42" t="s">
        <v>3960</v>
      </c>
    </row>
    <row r="109" spans="1:24" s="5" customFormat="1" ht="25.5">
      <c r="A109" s="49">
        <v>98</v>
      </c>
      <c r="B109" s="11">
        <v>45292</v>
      </c>
      <c r="C109" s="42" t="s">
        <v>1923</v>
      </c>
      <c r="D109" s="42"/>
      <c r="E109" s="42" t="s">
        <v>66</v>
      </c>
      <c r="F109" s="42" t="s">
        <v>2684</v>
      </c>
      <c r="G109" s="42" t="s">
        <v>63</v>
      </c>
      <c r="H109" s="42"/>
      <c r="I109" s="42"/>
      <c r="J109" s="8">
        <v>44.25</v>
      </c>
      <c r="K109" s="42">
        <v>1</v>
      </c>
      <c r="L109" s="42" t="s">
        <v>994</v>
      </c>
      <c r="M109" s="42"/>
      <c r="N109" s="9" t="s">
        <v>65</v>
      </c>
      <c r="O109" s="9"/>
      <c r="P109" s="9"/>
      <c r="Q109" s="29"/>
      <c r="R109" s="42"/>
      <c r="S109" s="42"/>
      <c r="T109" s="42"/>
      <c r="U109" s="42"/>
      <c r="V109" s="42"/>
      <c r="W109" s="42"/>
      <c r="X109" s="42" t="s">
        <v>3960</v>
      </c>
    </row>
    <row r="110" spans="1:24" s="5" customFormat="1" ht="39.75" customHeight="1">
      <c r="A110" s="49">
        <v>99</v>
      </c>
      <c r="B110" s="11">
        <v>45292</v>
      </c>
      <c r="C110" s="42" t="s">
        <v>650</v>
      </c>
      <c r="D110" s="42" t="s">
        <v>1291</v>
      </c>
      <c r="E110" s="42" t="s">
        <v>64</v>
      </c>
      <c r="F110" s="42" t="s">
        <v>2684</v>
      </c>
      <c r="G110" s="42">
        <v>127</v>
      </c>
      <c r="H110" s="42"/>
      <c r="I110" s="42" t="s">
        <v>3218</v>
      </c>
      <c r="J110" s="8">
        <v>33.58</v>
      </c>
      <c r="K110" s="42">
        <v>1</v>
      </c>
      <c r="L110" s="42" t="s">
        <v>994</v>
      </c>
      <c r="M110" s="42"/>
      <c r="N110" s="9" t="s">
        <v>65</v>
      </c>
      <c r="O110" s="9">
        <v>893837.02</v>
      </c>
      <c r="P110" s="9"/>
      <c r="Q110" s="8"/>
      <c r="R110" s="42" t="s">
        <v>4003</v>
      </c>
      <c r="S110" s="11" t="s">
        <v>4004</v>
      </c>
      <c r="T110" s="42" t="s">
        <v>4005</v>
      </c>
      <c r="U110" s="42" t="s">
        <v>4007</v>
      </c>
      <c r="V110" s="42" t="s">
        <v>4006</v>
      </c>
      <c r="W110" s="42"/>
      <c r="X110" s="42"/>
    </row>
    <row r="111" spans="1:24" s="5" customFormat="1" ht="38.25">
      <c r="A111" s="49">
        <v>100</v>
      </c>
      <c r="B111" s="11">
        <v>45292</v>
      </c>
      <c r="C111" s="42" t="s">
        <v>1923</v>
      </c>
      <c r="D111" s="42"/>
      <c r="E111" s="42" t="s">
        <v>1932</v>
      </c>
      <c r="F111" s="42" t="s">
        <v>2684</v>
      </c>
      <c r="G111" s="42">
        <v>149</v>
      </c>
      <c r="H111" s="42">
        <v>2</v>
      </c>
      <c r="I111" s="42"/>
      <c r="J111" s="8">
        <v>23.3</v>
      </c>
      <c r="K111" s="42">
        <v>1</v>
      </c>
      <c r="L111" s="42" t="s">
        <v>994</v>
      </c>
      <c r="M111" s="42"/>
      <c r="N111" s="9" t="s">
        <v>2459</v>
      </c>
      <c r="O111" s="9"/>
      <c r="P111" s="9"/>
      <c r="Q111" s="8"/>
      <c r="R111" s="42" t="s">
        <v>4291</v>
      </c>
      <c r="S111" s="42"/>
      <c r="T111" s="42"/>
      <c r="U111" s="42" t="s">
        <v>4292</v>
      </c>
      <c r="V111" s="42"/>
      <c r="W111" s="42"/>
      <c r="X111" s="42" t="s">
        <v>3960</v>
      </c>
    </row>
    <row r="112" spans="1:24" s="5" customFormat="1" ht="51">
      <c r="A112" s="49">
        <v>101</v>
      </c>
      <c r="B112" s="11">
        <v>45292</v>
      </c>
      <c r="C112" s="42" t="s">
        <v>1923</v>
      </c>
      <c r="D112" s="42"/>
      <c r="E112" s="42" t="s">
        <v>3241</v>
      </c>
      <c r="F112" s="42" t="s">
        <v>2684</v>
      </c>
      <c r="G112" s="42">
        <v>149</v>
      </c>
      <c r="H112" s="42">
        <v>4</v>
      </c>
      <c r="I112" s="42"/>
      <c r="J112" s="8">
        <v>39.799999999999997</v>
      </c>
      <c r="K112" s="42">
        <v>1</v>
      </c>
      <c r="L112" s="42" t="s">
        <v>994</v>
      </c>
      <c r="M112" s="42"/>
      <c r="N112" s="9" t="s">
        <v>2459</v>
      </c>
      <c r="O112" s="9"/>
      <c r="P112" s="9"/>
      <c r="Q112" s="8"/>
      <c r="R112" s="42" t="s">
        <v>3886</v>
      </c>
      <c r="S112" s="11">
        <v>43271</v>
      </c>
      <c r="T112" s="42" t="s">
        <v>266</v>
      </c>
      <c r="U112" s="42" t="s">
        <v>2952</v>
      </c>
      <c r="V112" s="42">
        <v>39.799999999999997</v>
      </c>
      <c r="W112" s="42"/>
      <c r="X112" s="42" t="s">
        <v>3960</v>
      </c>
    </row>
    <row r="113" spans="1:24" s="5" customFormat="1" ht="51">
      <c r="A113" s="49">
        <v>102</v>
      </c>
      <c r="B113" s="11">
        <v>45292</v>
      </c>
      <c r="C113" s="42" t="s">
        <v>1923</v>
      </c>
      <c r="D113" s="42" t="s">
        <v>2886</v>
      </c>
      <c r="E113" s="42" t="s">
        <v>2755</v>
      </c>
      <c r="F113" s="42" t="s">
        <v>2684</v>
      </c>
      <c r="G113" s="42">
        <v>149</v>
      </c>
      <c r="H113" s="42">
        <v>5</v>
      </c>
      <c r="I113" s="42"/>
      <c r="J113" s="8">
        <v>15.8</v>
      </c>
      <c r="K113" s="42">
        <v>1</v>
      </c>
      <c r="L113" s="42" t="s">
        <v>994</v>
      </c>
      <c r="M113" s="42"/>
      <c r="N113" s="9" t="s">
        <v>5293</v>
      </c>
      <c r="O113" s="9">
        <v>291044.69</v>
      </c>
      <c r="P113" s="9">
        <v>291044.69</v>
      </c>
      <c r="Q113" s="8">
        <v>291044.69</v>
      </c>
      <c r="R113" s="42" t="s">
        <v>4388</v>
      </c>
      <c r="S113" s="11"/>
      <c r="T113" s="42"/>
      <c r="U113" s="42" t="s">
        <v>4387</v>
      </c>
      <c r="V113" s="42"/>
      <c r="W113" s="42"/>
      <c r="X113" s="42" t="s">
        <v>3959</v>
      </c>
    </row>
    <row r="114" spans="1:24" s="5" customFormat="1" ht="63.75">
      <c r="A114" s="49">
        <v>103</v>
      </c>
      <c r="B114" s="11">
        <v>45292</v>
      </c>
      <c r="C114" s="42" t="s">
        <v>1923</v>
      </c>
      <c r="D114" s="42"/>
      <c r="E114" s="42" t="s">
        <v>3286</v>
      </c>
      <c r="F114" s="42" t="s">
        <v>139</v>
      </c>
      <c r="G114" s="42">
        <v>6</v>
      </c>
      <c r="H114" s="42">
        <v>79</v>
      </c>
      <c r="I114" s="42"/>
      <c r="J114" s="8">
        <v>50.5</v>
      </c>
      <c r="K114" s="42">
        <v>1</v>
      </c>
      <c r="L114" s="42" t="s">
        <v>994</v>
      </c>
      <c r="M114" s="42"/>
      <c r="N114" s="9" t="s">
        <v>138</v>
      </c>
      <c r="O114" s="9"/>
      <c r="P114" s="9"/>
      <c r="Q114" s="8"/>
      <c r="R114" s="42" t="s">
        <v>5821</v>
      </c>
      <c r="S114" s="11">
        <v>34410</v>
      </c>
      <c r="T114" s="42" t="s">
        <v>266</v>
      </c>
      <c r="U114" s="42" t="s">
        <v>2373</v>
      </c>
      <c r="V114" s="42"/>
      <c r="W114" s="42"/>
      <c r="X114" s="42" t="s">
        <v>3960</v>
      </c>
    </row>
    <row r="115" spans="1:24" s="5" customFormat="1" ht="51">
      <c r="A115" s="49">
        <v>104</v>
      </c>
      <c r="B115" s="11">
        <v>45292</v>
      </c>
      <c r="C115" s="42" t="s">
        <v>1923</v>
      </c>
      <c r="D115" s="42" t="s">
        <v>2058</v>
      </c>
      <c r="E115" s="42" t="s">
        <v>3418</v>
      </c>
      <c r="F115" s="42" t="s">
        <v>139</v>
      </c>
      <c r="G115" s="42">
        <v>11</v>
      </c>
      <c r="H115" s="42">
        <v>33</v>
      </c>
      <c r="I115" s="42"/>
      <c r="J115" s="8">
        <v>65.5</v>
      </c>
      <c r="K115" s="42">
        <v>9</v>
      </c>
      <c r="L115" s="42" t="s">
        <v>994</v>
      </c>
      <c r="M115" s="42"/>
      <c r="N115" s="9" t="s">
        <v>5301</v>
      </c>
      <c r="O115" s="9">
        <v>1278310.44</v>
      </c>
      <c r="P115" s="9"/>
      <c r="Q115" s="8"/>
      <c r="R115" s="42" t="s">
        <v>3760</v>
      </c>
      <c r="S115" s="11">
        <v>33281</v>
      </c>
      <c r="T115" s="42" t="s">
        <v>266</v>
      </c>
      <c r="U115" s="42" t="s">
        <v>2374</v>
      </c>
      <c r="V115" s="42"/>
      <c r="W115" s="42"/>
      <c r="X115" s="42"/>
    </row>
    <row r="116" spans="1:24" s="5" customFormat="1" ht="76.5">
      <c r="A116" s="49">
        <v>105</v>
      </c>
      <c r="B116" s="11">
        <v>45292</v>
      </c>
      <c r="C116" s="42" t="s">
        <v>1923</v>
      </c>
      <c r="D116" s="42" t="s">
        <v>2059</v>
      </c>
      <c r="E116" s="6" t="s">
        <v>1304</v>
      </c>
      <c r="F116" s="42" t="s">
        <v>139</v>
      </c>
      <c r="G116" s="42" t="s">
        <v>1303</v>
      </c>
      <c r="H116" s="42">
        <v>10</v>
      </c>
      <c r="I116" s="42"/>
      <c r="J116" s="8">
        <v>48.2</v>
      </c>
      <c r="K116" s="42">
        <v>3</v>
      </c>
      <c r="L116" s="42" t="s">
        <v>994</v>
      </c>
      <c r="M116" s="11">
        <v>40175</v>
      </c>
      <c r="N116" s="9" t="s">
        <v>3684</v>
      </c>
      <c r="O116" s="9">
        <v>924374.58</v>
      </c>
      <c r="P116" s="9">
        <v>1079680</v>
      </c>
      <c r="Q116" s="8">
        <v>1079680</v>
      </c>
      <c r="R116" s="42" t="s">
        <v>915</v>
      </c>
      <c r="S116" s="11">
        <v>40176</v>
      </c>
      <c r="T116" s="42" t="s">
        <v>266</v>
      </c>
      <c r="U116" s="42" t="s">
        <v>2376</v>
      </c>
      <c r="V116" s="42"/>
      <c r="W116" s="42"/>
      <c r="X116" s="42"/>
    </row>
    <row r="117" spans="1:24" s="5" customFormat="1" ht="81" customHeight="1">
      <c r="A117" s="49">
        <v>106</v>
      </c>
      <c r="B117" s="11">
        <v>45292</v>
      </c>
      <c r="C117" s="42" t="s">
        <v>1923</v>
      </c>
      <c r="D117" s="42" t="s">
        <v>2060</v>
      </c>
      <c r="E117" s="6" t="s">
        <v>1020</v>
      </c>
      <c r="F117" s="42" t="s">
        <v>139</v>
      </c>
      <c r="G117" s="42" t="s">
        <v>1303</v>
      </c>
      <c r="H117" s="42">
        <v>11</v>
      </c>
      <c r="I117" s="42"/>
      <c r="J117" s="8">
        <v>56.2</v>
      </c>
      <c r="K117" s="42">
        <v>3</v>
      </c>
      <c r="L117" s="42" t="s">
        <v>994</v>
      </c>
      <c r="M117" s="11">
        <v>40175</v>
      </c>
      <c r="N117" s="9" t="s">
        <v>3682</v>
      </c>
      <c r="O117" s="9">
        <v>1077480.1000000001</v>
      </c>
      <c r="P117" s="9">
        <v>1258880</v>
      </c>
      <c r="Q117" s="8">
        <v>1258880</v>
      </c>
      <c r="R117" s="42" t="s">
        <v>4955</v>
      </c>
      <c r="S117" s="11">
        <v>40176</v>
      </c>
      <c r="T117" s="42" t="s">
        <v>266</v>
      </c>
      <c r="U117" s="10" t="s">
        <v>2375</v>
      </c>
      <c r="V117" s="42"/>
      <c r="W117" s="42"/>
      <c r="X117" s="42"/>
    </row>
    <row r="118" spans="1:24" s="5" customFormat="1" ht="127.5">
      <c r="A118" s="49">
        <v>107</v>
      </c>
      <c r="B118" s="11">
        <v>45292</v>
      </c>
      <c r="C118" s="42" t="s">
        <v>1923</v>
      </c>
      <c r="D118" s="42" t="s">
        <v>2946</v>
      </c>
      <c r="E118" s="6" t="s">
        <v>1322</v>
      </c>
      <c r="F118" s="42" t="s">
        <v>139</v>
      </c>
      <c r="G118" s="42">
        <v>23</v>
      </c>
      <c r="H118" s="42">
        <v>3</v>
      </c>
      <c r="I118" s="42"/>
      <c r="J118" s="8">
        <v>49.6</v>
      </c>
      <c r="K118" s="42">
        <v>1</v>
      </c>
      <c r="L118" s="42" t="s">
        <v>994</v>
      </c>
      <c r="M118" s="11">
        <v>40396</v>
      </c>
      <c r="N118" s="9" t="s">
        <v>3227</v>
      </c>
      <c r="O118" s="9">
        <v>968003.02</v>
      </c>
      <c r="P118" s="9">
        <v>968003.02</v>
      </c>
      <c r="Q118" s="8">
        <v>968003.02</v>
      </c>
      <c r="R118" s="42" t="s">
        <v>4648</v>
      </c>
      <c r="S118" s="11">
        <v>43539</v>
      </c>
      <c r="T118" s="11" t="s">
        <v>266</v>
      </c>
      <c r="U118" s="42" t="s">
        <v>4036</v>
      </c>
      <c r="V118" s="42">
        <v>49.6</v>
      </c>
      <c r="W118" s="42"/>
      <c r="X118" s="42"/>
    </row>
    <row r="119" spans="1:24" s="5" customFormat="1" ht="54" customHeight="1">
      <c r="A119" s="49">
        <v>108</v>
      </c>
      <c r="B119" s="11">
        <v>45292</v>
      </c>
      <c r="C119" s="42" t="s">
        <v>1923</v>
      </c>
      <c r="D119" s="42" t="s">
        <v>5205</v>
      </c>
      <c r="E119" s="6" t="s">
        <v>5204</v>
      </c>
      <c r="F119" s="42" t="s">
        <v>139</v>
      </c>
      <c r="G119" s="42">
        <v>23</v>
      </c>
      <c r="H119" s="42">
        <v>63</v>
      </c>
      <c r="I119" s="42"/>
      <c r="J119" s="8">
        <v>50.4</v>
      </c>
      <c r="K119" s="42">
        <v>7</v>
      </c>
      <c r="L119" s="42" t="s">
        <v>994</v>
      </c>
      <c r="M119" s="11">
        <v>42362</v>
      </c>
      <c r="N119" s="9" t="s">
        <v>5206</v>
      </c>
      <c r="O119" s="9">
        <v>928395.72</v>
      </c>
      <c r="P119" s="9">
        <v>928395.72</v>
      </c>
      <c r="Q119" s="8">
        <v>928395.72</v>
      </c>
      <c r="R119" s="42" t="s">
        <v>5875</v>
      </c>
      <c r="S119" s="11">
        <v>45091</v>
      </c>
      <c r="T119" s="11"/>
      <c r="U119" s="42" t="s">
        <v>5876</v>
      </c>
      <c r="V119" s="42"/>
      <c r="W119" s="42" t="s">
        <v>5923</v>
      </c>
      <c r="X119" s="42" t="s">
        <v>5752</v>
      </c>
    </row>
    <row r="120" spans="1:24" s="5" customFormat="1" ht="51">
      <c r="A120" s="49">
        <v>109</v>
      </c>
      <c r="B120" s="11">
        <v>45292</v>
      </c>
      <c r="C120" s="42" t="s">
        <v>1923</v>
      </c>
      <c r="D120" s="42" t="s">
        <v>2061</v>
      </c>
      <c r="E120" s="6" t="s">
        <v>1025</v>
      </c>
      <c r="F120" s="42" t="s">
        <v>139</v>
      </c>
      <c r="G120" s="42">
        <v>25</v>
      </c>
      <c r="H120" s="42">
        <v>7</v>
      </c>
      <c r="I120" s="42"/>
      <c r="J120" s="8">
        <v>49.9</v>
      </c>
      <c r="K120" s="42">
        <v>2</v>
      </c>
      <c r="L120" s="42" t="s">
        <v>994</v>
      </c>
      <c r="M120" s="42"/>
      <c r="N120" s="9" t="s">
        <v>5302</v>
      </c>
      <c r="O120" s="9">
        <v>973857.88</v>
      </c>
      <c r="P120" s="9"/>
      <c r="Q120" s="29"/>
      <c r="R120" s="42" t="s">
        <v>4379</v>
      </c>
      <c r="S120" s="11">
        <v>32493</v>
      </c>
      <c r="T120" s="42" t="s">
        <v>266</v>
      </c>
      <c r="U120" s="42" t="s">
        <v>4380</v>
      </c>
      <c r="V120" s="42"/>
      <c r="W120" s="42"/>
      <c r="X120" s="42"/>
    </row>
    <row r="121" spans="1:24" s="5" customFormat="1" ht="51">
      <c r="A121" s="49">
        <v>110</v>
      </c>
      <c r="B121" s="11">
        <v>45292</v>
      </c>
      <c r="C121" s="42" t="s">
        <v>1923</v>
      </c>
      <c r="D121" s="42" t="s">
        <v>5308</v>
      </c>
      <c r="E121" s="6" t="s">
        <v>2556</v>
      </c>
      <c r="F121" s="42" t="s">
        <v>139</v>
      </c>
      <c r="G121" s="42">
        <v>25</v>
      </c>
      <c r="H121" s="42">
        <v>51</v>
      </c>
      <c r="I121" s="42"/>
      <c r="J121" s="8">
        <v>49.9</v>
      </c>
      <c r="K121" s="42">
        <v>4</v>
      </c>
      <c r="L121" s="42" t="s">
        <v>994</v>
      </c>
      <c r="M121" s="42"/>
      <c r="N121" s="9" t="s">
        <v>5307</v>
      </c>
      <c r="O121" s="9">
        <v>973857.88</v>
      </c>
      <c r="P121" s="9"/>
      <c r="Q121" s="29"/>
      <c r="R121" s="15" t="s">
        <v>4201</v>
      </c>
      <c r="S121" s="11">
        <v>44386</v>
      </c>
      <c r="T121" s="15" t="s">
        <v>266</v>
      </c>
      <c r="U121" s="15" t="s">
        <v>2377</v>
      </c>
      <c r="V121" s="15"/>
      <c r="W121" s="42"/>
      <c r="X121" s="42"/>
    </row>
    <row r="122" spans="1:24" s="5" customFormat="1" ht="38.25">
      <c r="A122" s="49">
        <v>111</v>
      </c>
      <c r="B122" s="11">
        <v>45292</v>
      </c>
      <c r="C122" s="42" t="s">
        <v>1923</v>
      </c>
      <c r="D122" s="42" t="s">
        <v>3266</v>
      </c>
      <c r="E122" s="6" t="s">
        <v>1398</v>
      </c>
      <c r="F122" s="42" t="s">
        <v>139</v>
      </c>
      <c r="G122" s="42">
        <v>27</v>
      </c>
      <c r="H122" s="42">
        <v>4</v>
      </c>
      <c r="I122" s="42"/>
      <c r="J122" s="8">
        <v>64.099999999999994</v>
      </c>
      <c r="K122" s="42">
        <v>7</v>
      </c>
      <c r="L122" s="42" t="s">
        <v>994</v>
      </c>
      <c r="M122" s="42"/>
      <c r="N122" s="9" t="s">
        <v>5303</v>
      </c>
      <c r="O122" s="9">
        <v>1180757.25</v>
      </c>
      <c r="P122" s="9"/>
      <c r="Q122" s="29"/>
      <c r="R122" s="42" t="s">
        <v>2378</v>
      </c>
      <c r="S122" s="11">
        <v>35803</v>
      </c>
      <c r="T122" s="57" t="s">
        <v>266</v>
      </c>
      <c r="U122" s="42" t="s">
        <v>2380</v>
      </c>
      <c r="V122" s="42"/>
      <c r="W122" s="42"/>
      <c r="X122" s="42"/>
    </row>
    <row r="123" spans="1:24" s="5" customFormat="1" ht="38.25">
      <c r="A123" s="49">
        <v>112</v>
      </c>
      <c r="B123" s="11">
        <v>45292</v>
      </c>
      <c r="C123" s="42" t="s">
        <v>1923</v>
      </c>
      <c r="D123" s="42" t="s">
        <v>5305</v>
      </c>
      <c r="E123" s="6" t="s">
        <v>1399</v>
      </c>
      <c r="F123" s="42" t="s">
        <v>139</v>
      </c>
      <c r="G123" s="42">
        <v>27</v>
      </c>
      <c r="H123" s="42">
        <v>7</v>
      </c>
      <c r="I123" s="42"/>
      <c r="J123" s="8">
        <v>50.4</v>
      </c>
      <c r="K123" s="42">
        <v>2</v>
      </c>
      <c r="L123" s="42" t="s">
        <v>994</v>
      </c>
      <c r="M123" s="42"/>
      <c r="N123" s="9" t="s">
        <v>5306</v>
      </c>
      <c r="O123" s="9"/>
      <c r="P123" s="9"/>
      <c r="Q123" s="29"/>
      <c r="R123" s="42" t="s">
        <v>2379</v>
      </c>
      <c r="S123" s="11">
        <v>32526</v>
      </c>
      <c r="T123" s="57" t="s">
        <v>266</v>
      </c>
      <c r="U123" s="42" t="s">
        <v>2381</v>
      </c>
      <c r="V123" s="42">
        <v>28.27</v>
      </c>
      <c r="W123" s="42"/>
      <c r="X123" s="42" t="s">
        <v>3960</v>
      </c>
    </row>
    <row r="124" spans="1:24" s="5" customFormat="1" ht="38.25">
      <c r="A124" s="49">
        <v>113</v>
      </c>
      <c r="B124" s="11">
        <v>45292</v>
      </c>
      <c r="C124" s="42" t="s">
        <v>1923</v>
      </c>
      <c r="D124" s="42" t="s">
        <v>3267</v>
      </c>
      <c r="E124" s="6" t="s">
        <v>3676</v>
      </c>
      <c r="F124" s="42" t="s">
        <v>139</v>
      </c>
      <c r="G124" s="42">
        <v>27</v>
      </c>
      <c r="H124" s="42">
        <v>40</v>
      </c>
      <c r="I124" s="42"/>
      <c r="J124" s="8">
        <v>53.9</v>
      </c>
      <c r="K124" s="42">
        <v>1</v>
      </c>
      <c r="L124" s="42" t="s">
        <v>994</v>
      </c>
      <c r="M124" s="42"/>
      <c r="N124" s="9" t="s">
        <v>5304</v>
      </c>
      <c r="O124" s="9">
        <v>992867.64</v>
      </c>
      <c r="P124" s="9"/>
      <c r="Q124" s="29"/>
      <c r="R124" s="42" t="s">
        <v>2382</v>
      </c>
      <c r="S124" s="11">
        <v>32513</v>
      </c>
      <c r="T124" s="57" t="s">
        <v>266</v>
      </c>
      <c r="U124" s="42" t="s">
        <v>2384</v>
      </c>
      <c r="V124" s="42"/>
      <c r="W124" s="42"/>
      <c r="X124" s="42"/>
    </row>
    <row r="125" spans="1:24" s="5" customFormat="1" ht="25.5">
      <c r="A125" s="49">
        <v>114</v>
      </c>
      <c r="B125" s="11">
        <v>45292</v>
      </c>
      <c r="C125" s="42" t="s">
        <v>1923</v>
      </c>
      <c r="D125" s="42"/>
      <c r="E125" s="6" t="s">
        <v>2529</v>
      </c>
      <c r="F125" s="42" t="s">
        <v>139</v>
      </c>
      <c r="G125" s="42">
        <v>27</v>
      </c>
      <c r="H125" s="42">
        <v>57</v>
      </c>
      <c r="I125" s="42"/>
      <c r="J125" s="8">
        <v>64.3</v>
      </c>
      <c r="K125" s="42">
        <v>6</v>
      </c>
      <c r="L125" s="42" t="s">
        <v>994</v>
      </c>
      <c r="M125" s="42"/>
      <c r="N125" s="9" t="s">
        <v>138</v>
      </c>
      <c r="O125" s="9"/>
      <c r="P125" s="9"/>
      <c r="Q125" s="29"/>
      <c r="R125" s="42" t="s">
        <v>2383</v>
      </c>
      <c r="S125" s="11">
        <v>32511</v>
      </c>
      <c r="T125" s="57" t="s">
        <v>266</v>
      </c>
      <c r="U125" s="42" t="s">
        <v>2385</v>
      </c>
      <c r="V125" s="42">
        <v>40.1</v>
      </c>
      <c r="W125" s="42"/>
      <c r="X125" s="42" t="s">
        <v>3960</v>
      </c>
    </row>
    <row r="126" spans="1:24" s="5" customFormat="1" ht="33" customHeight="1">
      <c r="A126" s="49">
        <v>115</v>
      </c>
      <c r="B126" s="11">
        <v>45292</v>
      </c>
      <c r="C126" s="42" t="s">
        <v>1923</v>
      </c>
      <c r="D126" s="42" t="s">
        <v>160</v>
      </c>
      <c r="E126" s="6" t="s">
        <v>3634</v>
      </c>
      <c r="F126" s="42" t="s">
        <v>139</v>
      </c>
      <c r="G126" s="42">
        <v>27</v>
      </c>
      <c r="H126" s="42">
        <v>87</v>
      </c>
      <c r="I126" s="42" t="s">
        <v>3112</v>
      </c>
      <c r="J126" s="8">
        <v>29.45</v>
      </c>
      <c r="K126" s="42">
        <v>4</v>
      </c>
      <c r="L126" s="42" t="s">
        <v>994</v>
      </c>
      <c r="M126" s="11">
        <v>43585</v>
      </c>
      <c r="N126" s="9" t="s">
        <v>4002</v>
      </c>
      <c r="O126" s="9">
        <v>542485.19999999995</v>
      </c>
      <c r="P126" s="9"/>
      <c r="Q126" s="29"/>
      <c r="R126" s="42" t="s">
        <v>3705</v>
      </c>
      <c r="S126" s="11">
        <v>32511</v>
      </c>
      <c r="T126" s="57" t="s">
        <v>266</v>
      </c>
      <c r="U126" s="42" t="s">
        <v>3706</v>
      </c>
      <c r="V126" s="42">
        <v>28.27</v>
      </c>
      <c r="W126" s="42"/>
      <c r="X126" s="42"/>
    </row>
    <row r="127" spans="1:24" s="5" customFormat="1" ht="51">
      <c r="A127" s="49">
        <v>116</v>
      </c>
      <c r="B127" s="11">
        <v>45292</v>
      </c>
      <c r="C127" s="42" t="s">
        <v>1923</v>
      </c>
      <c r="D127" s="42" t="s">
        <v>3268</v>
      </c>
      <c r="E127" s="6" t="s">
        <v>537</v>
      </c>
      <c r="F127" s="42" t="s">
        <v>139</v>
      </c>
      <c r="G127" s="42">
        <v>29</v>
      </c>
      <c r="H127" s="42">
        <v>31</v>
      </c>
      <c r="I127" s="42"/>
      <c r="J127" s="8">
        <v>47.9</v>
      </c>
      <c r="K127" s="42">
        <v>1</v>
      </c>
      <c r="L127" s="42" t="s">
        <v>994</v>
      </c>
      <c r="M127" s="42"/>
      <c r="N127" s="9" t="s">
        <v>5309</v>
      </c>
      <c r="O127" s="9">
        <v>934825.5</v>
      </c>
      <c r="P127" s="9"/>
      <c r="Q127" s="29"/>
      <c r="R127" s="42" t="s">
        <v>4661</v>
      </c>
      <c r="S127" s="11">
        <v>43755</v>
      </c>
      <c r="T127" s="57" t="s">
        <v>266</v>
      </c>
      <c r="U127" s="42" t="s">
        <v>4035</v>
      </c>
      <c r="V127" s="42">
        <v>47.2</v>
      </c>
      <c r="W127" s="42"/>
      <c r="X127" s="42"/>
    </row>
    <row r="128" spans="1:24" s="5" customFormat="1" ht="38.25">
      <c r="A128" s="49">
        <v>117</v>
      </c>
      <c r="B128" s="11">
        <v>45292</v>
      </c>
      <c r="C128" s="42" t="s">
        <v>1923</v>
      </c>
      <c r="D128" s="42" t="s">
        <v>3269</v>
      </c>
      <c r="E128" s="6" t="s">
        <v>538</v>
      </c>
      <c r="F128" s="42" t="s">
        <v>139</v>
      </c>
      <c r="G128" s="42">
        <v>29</v>
      </c>
      <c r="H128" s="42">
        <v>49</v>
      </c>
      <c r="I128" s="42"/>
      <c r="J128" s="8">
        <v>49.6</v>
      </c>
      <c r="K128" s="42">
        <v>2</v>
      </c>
      <c r="L128" s="42" t="s">
        <v>994</v>
      </c>
      <c r="M128" s="42"/>
      <c r="N128" s="9" t="s">
        <v>5310</v>
      </c>
      <c r="O128" s="9">
        <v>968003.02</v>
      </c>
      <c r="P128" s="9"/>
      <c r="Q128" s="29"/>
      <c r="R128" s="42" t="s">
        <v>2386</v>
      </c>
      <c r="S128" s="11">
        <v>32706</v>
      </c>
      <c r="T128" s="57" t="s">
        <v>266</v>
      </c>
      <c r="U128" s="42" t="s">
        <v>2389</v>
      </c>
      <c r="V128" s="42">
        <v>29.1</v>
      </c>
      <c r="W128" s="42"/>
      <c r="X128" s="42"/>
    </row>
    <row r="129" spans="1:24" s="5" customFormat="1" ht="38.25">
      <c r="A129" s="49">
        <v>118</v>
      </c>
      <c r="B129" s="11">
        <v>45292</v>
      </c>
      <c r="C129" s="42" t="s">
        <v>1923</v>
      </c>
      <c r="D129" s="42" t="s">
        <v>3270</v>
      </c>
      <c r="E129" s="6" t="s">
        <v>3242</v>
      </c>
      <c r="F129" s="42" t="s">
        <v>139</v>
      </c>
      <c r="G129" s="42">
        <v>29</v>
      </c>
      <c r="H129" s="42">
        <v>60</v>
      </c>
      <c r="I129" s="42"/>
      <c r="J129" s="8">
        <v>59.3</v>
      </c>
      <c r="K129" s="42">
        <v>5</v>
      </c>
      <c r="L129" s="42" t="s">
        <v>994</v>
      </c>
      <c r="M129" s="42"/>
      <c r="N129" s="9" t="s">
        <v>5311</v>
      </c>
      <c r="O129" s="9">
        <v>1157310.07</v>
      </c>
      <c r="P129" s="9"/>
      <c r="Q129" s="29"/>
      <c r="R129" s="42" t="s">
        <v>2387</v>
      </c>
      <c r="S129" s="11">
        <v>32706</v>
      </c>
      <c r="T129" s="57" t="s">
        <v>266</v>
      </c>
      <c r="U129" s="42" t="s">
        <v>2390</v>
      </c>
      <c r="V129" s="42"/>
      <c r="W129" s="42"/>
      <c r="X129" s="42"/>
    </row>
    <row r="130" spans="1:24" s="5" customFormat="1" ht="51">
      <c r="A130" s="49">
        <v>119</v>
      </c>
      <c r="B130" s="11">
        <v>45292</v>
      </c>
      <c r="C130" s="42" t="s">
        <v>1923</v>
      </c>
      <c r="D130" s="42" t="s">
        <v>3271</v>
      </c>
      <c r="E130" s="6" t="s">
        <v>1727</v>
      </c>
      <c r="F130" s="42" t="s">
        <v>139</v>
      </c>
      <c r="G130" s="42">
        <v>33</v>
      </c>
      <c r="H130" s="42">
        <v>62</v>
      </c>
      <c r="I130" s="42"/>
      <c r="J130" s="8">
        <v>50.3</v>
      </c>
      <c r="K130" s="42">
        <v>7</v>
      </c>
      <c r="L130" s="42" t="s">
        <v>994</v>
      </c>
      <c r="M130" s="42"/>
      <c r="N130" s="9" t="s">
        <v>5312</v>
      </c>
      <c r="O130" s="9">
        <v>981664.36</v>
      </c>
      <c r="P130" s="9"/>
      <c r="Q130" s="29"/>
      <c r="R130" s="42" t="s">
        <v>4671</v>
      </c>
      <c r="S130" s="11">
        <v>43822</v>
      </c>
      <c r="T130" s="57" t="s">
        <v>266</v>
      </c>
      <c r="U130" s="42" t="s">
        <v>4070</v>
      </c>
      <c r="V130" s="42"/>
      <c r="W130" s="42"/>
      <c r="X130" s="42"/>
    </row>
    <row r="131" spans="1:24" s="5" customFormat="1" ht="38.25">
      <c r="A131" s="49">
        <v>120</v>
      </c>
      <c r="B131" s="11">
        <v>45292</v>
      </c>
      <c r="C131" s="42" t="s">
        <v>1923</v>
      </c>
      <c r="D131" s="42" t="s">
        <v>3272</v>
      </c>
      <c r="E131" s="6" t="s">
        <v>1691</v>
      </c>
      <c r="F131" s="42" t="s">
        <v>139</v>
      </c>
      <c r="G131" s="42">
        <v>33</v>
      </c>
      <c r="H131" s="42">
        <v>72</v>
      </c>
      <c r="I131" s="42"/>
      <c r="J131" s="8">
        <v>35.200000000000003</v>
      </c>
      <c r="K131" s="42">
        <v>9</v>
      </c>
      <c r="L131" s="42" t="s">
        <v>994</v>
      </c>
      <c r="M131" s="42"/>
      <c r="N131" s="9" t="s">
        <v>5313</v>
      </c>
      <c r="O131" s="9">
        <v>686969.89</v>
      </c>
      <c r="P131" s="9"/>
      <c r="Q131" s="29"/>
      <c r="R131" s="42" t="s">
        <v>2388</v>
      </c>
      <c r="S131" s="11">
        <v>31917</v>
      </c>
      <c r="T131" s="57" t="s">
        <v>266</v>
      </c>
      <c r="U131" s="42" t="s">
        <v>2391</v>
      </c>
      <c r="V131" s="42"/>
      <c r="W131" s="42"/>
      <c r="X131" s="42"/>
    </row>
    <row r="132" spans="1:24" s="5" customFormat="1" ht="51">
      <c r="A132" s="49">
        <v>121</v>
      </c>
      <c r="B132" s="11">
        <v>45292</v>
      </c>
      <c r="C132" s="42" t="s">
        <v>1923</v>
      </c>
      <c r="D132" s="42" t="s">
        <v>3273</v>
      </c>
      <c r="E132" s="6" t="s">
        <v>1692</v>
      </c>
      <c r="F132" s="42" t="s">
        <v>139</v>
      </c>
      <c r="G132" s="42">
        <v>35</v>
      </c>
      <c r="H132" s="42">
        <v>63</v>
      </c>
      <c r="I132" s="42"/>
      <c r="J132" s="8">
        <v>51.5</v>
      </c>
      <c r="K132" s="42">
        <v>7</v>
      </c>
      <c r="L132" s="42" t="s">
        <v>994</v>
      </c>
      <c r="M132" s="42"/>
      <c r="N132" s="9" t="s">
        <v>5314</v>
      </c>
      <c r="O132" s="9">
        <v>1020291.22</v>
      </c>
      <c r="P132" s="9"/>
      <c r="Q132" s="29"/>
      <c r="R132" s="42" t="s">
        <v>4308</v>
      </c>
      <c r="S132" s="42"/>
      <c r="T132" s="42"/>
      <c r="U132" s="42" t="s">
        <v>4309</v>
      </c>
      <c r="V132" s="42"/>
      <c r="W132" s="42"/>
      <c r="X132" s="42"/>
    </row>
    <row r="133" spans="1:24" s="5" customFormat="1" ht="51">
      <c r="A133" s="49">
        <v>122</v>
      </c>
      <c r="B133" s="11">
        <v>45292</v>
      </c>
      <c r="C133" s="42" t="s">
        <v>1923</v>
      </c>
      <c r="D133" s="42"/>
      <c r="E133" s="6" t="s">
        <v>1560</v>
      </c>
      <c r="F133" s="42" t="s">
        <v>139</v>
      </c>
      <c r="G133" s="42">
        <v>37</v>
      </c>
      <c r="H133" s="42">
        <v>144</v>
      </c>
      <c r="I133" s="42"/>
      <c r="J133" s="8">
        <v>35.07</v>
      </c>
      <c r="K133" s="42">
        <v>9</v>
      </c>
      <c r="L133" s="42" t="s">
        <v>994</v>
      </c>
      <c r="M133" s="42"/>
      <c r="N133" s="9" t="s">
        <v>2186</v>
      </c>
      <c r="O133" s="9"/>
      <c r="P133" s="9"/>
      <c r="Q133" s="29"/>
      <c r="R133" s="42" t="s">
        <v>4381</v>
      </c>
      <c r="S133" s="42"/>
      <c r="T133" s="42"/>
      <c r="U133" s="42" t="s">
        <v>4382</v>
      </c>
      <c r="V133" s="42"/>
      <c r="W133" s="42"/>
      <c r="X133" s="42" t="s">
        <v>3960</v>
      </c>
    </row>
    <row r="134" spans="1:24" s="5" customFormat="1" ht="51">
      <c r="A134" s="49">
        <v>123</v>
      </c>
      <c r="B134" s="11">
        <v>45292</v>
      </c>
      <c r="C134" s="42" t="s">
        <v>1923</v>
      </c>
      <c r="D134" s="42" t="s">
        <v>3274</v>
      </c>
      <c r="E134" s="6" t="s">
        <v>211</v>
      </c>
      <c r="F134" s="42" t="s">
        <v>139</v>
      </c>
      <c r="G134" s="42">
        <v>38</v>
      </c>
      <c r="H134" s="42">
        <v>19</v>
      </c>
      <c r="I134" s="42"/>
      <c r="J134" s="8">
        <v>59.6</v>
      </c>
      <c r="K134" s="42">
        <v>2</v>
      </c>
      <c r="L134" s="42" t="s">
        <v>994</v>
      </c>
      <c r="M134" s="42"/>
      <c r="N134" s="9" t="s">
        <v>5315</v>
      </c>
      <c r="O134" s="9">
        <v>1163164.92</v>
      </c>
      <c r="P134" s="9"/>
      <c r="Q134" s="29"/>
      <c r="R134" s="42" t="s">
        <v>2392</v>
      </c>
      <c r="S134" s="11">
        <v>32207</v>
      </c>
      <c r="T134" s="42" t="s">
        <v>266</v>
      </c>
      <c r="U134" s="42" t="s">
        <v>2393</v>
      </c>
      <c r="V134" s="42">
        <v>36.81</v>
      </c>
      <c r="W134" s="42"/>
      <c r="X134" s="42"/>
    </row>
    <row r="135" spans="1:24" s="5" customFormat="1" ht="51">
      <c r="A135" s="49">
        <v>124</v>
      </c>
      <c r="B135" s="11">
        <v>45292</v>
      </c>
      <c r="C135" s="42" t="s">
        <v>1923</v>
      </c>
      <c r="D135" s="42" t="s">
        <v>3275</v>
      </c>
      <c r="E135" s="6" t="s">
        <v>1373</v>
      </c>
      <c r="F135" s="42" t="s">
        <v>139</v>
      </c>
      <c r="G135" s="42">
        <v>39</v>
      </c>
      <c r="H135" s="42">
        <v>21</v>
      </c>
      <c r="I135" s="42"/>
      <c r="J135" s="8">
        <v>34.9</v>
      </c>
      <c r="K135" s="42">
        <v>6</v>
      </c>
      <c r="L135" s="42" t="s">
        <v>994</v>
      </c>
      <c r="M135" s="42"/>
      <c r="N135" s="9" t="s">
        <v>5320</v>
      </c>
      <c r="O135" s="9">
        <v>681115.03</v>
      </c>
      <c r="P135" s="9"/>
      <c r="Q135" s="29"/>
      <c r="R135" s="42" t="s">
        <v>2396</v>
      </c>
      <c r="S135" s="11">
        <v>33508</v>
      </c>
      <c r="T135" s="42" t="s">
        <v>266</v>
      </c>
      <c r="U135" s="42" t="s">
        <v>2394</v>
      </c>
      <c r="V135" s="42"/>
      <c r="W135" s="42"/>
      <c r="X135" s="42"/>
    </row>
    <row r="136" spans="1:24" s="5" customFormat="1" ht="51">
      <c r="A136" s="49">
        <v>125</v>
      </c>
      <c r="B136" s="11">
        <v>45292</v>
      </c>
      <c r="C136" s="42" t="s">
        <v>1923</v>
      </c>
      <c r="D136" s="42" t="s">
        <v>3276</v>
      </c>
      <c r="E136" s="6" t="s">
        <v>673</v>
      </c>
      <c r="F136" s="42" t="s">
        <v>139</v>
      </c>
      <c r="G136" s="42">
        <v>39</v>
      </c>
      <c r="H136" s="42">
        <v>34</v>
      </c>
      <c r="I136" s="42"/>
      <c r="J136" s="8">
        <v>50.2</v>
      </c>
      <c r="K136" s="42">
        <v>9</v>
      </c>
      <c r="L136" s="42" t="s">
        <v>994</v>
      </c>
      <c r="M136" s="42"/>
      <c r="N136" s="9" t="s">
        <v>5319</v>
      </c>
      <c r="O136" s="9">
        <v>979712.74</v>
      </c>
      <c r="P136" s="9"/>
      <c r="Q136" s="29"/>
      <c r="R136" s="42" t="s">
        <v>2397</v>
      </c>
      <c r="S136" s="11">
        <v>32059</v>
      </c>
      <c r="T136" s="42" t="s">
        <v>266</v>
      </c>
      <c r="U136" s="42" t="s">
        <v>2395</v>
      </c>
      <c r="V136" s="42"/>
      <c r="W136" s="42"/>
      <c r="X136" s="42"/>
    </row>
    <row r="137" spans="1:24" s="5" customFormat="1" ht="38.25">
      <c r="A137" s="49">
        <v>126</v>
      </c>
      <c r="B137" s="11">
        <v>45292</v>
      </c>
      <c r="C137" s="42" t="s">
        <v>1923</v>
      </c>
      <c r="D137" s="42" t="s">
        <v>3277</v>
      </c>
      <c r="E137" s="6" t="s">
        <v>3078</v>
      </c>
      <c r="F137" s="42" t="s">
        <v>139</v>
      </c>
      <c r="G137" s="42">
        <v>41</v>
      </c>
      <c r="H137" s="42">
        <v>10</v>
      </c>
      <c r="I137" s="42"/>
      <c r="J137" s="8">
        <v>51</v>
      </c>
      <c r="K137" s="42">
        <v>3</v>
      </c>
      <c r="L137" s="42" t="s">
        <v>994</v>
      </c>
      <c r="M137" s="42"/>
      <c r="N137" s="9" t="s">
        <v>5318</v>
      </c>
      <c r="O137" s="9">
        <v>1010385.48</v>
      </c>
      <c r="P137" s="9"/>
      <c r="Q137" s="29"/>
      <c r="R137" s="42" t="s">
        <v>4384</v>
      </c>
      <c r="S137" s="42"/>
      <c r="T137" s="42"/>
      <c r="U137" s="42" t="s">
        <v>4383</v>
      </c>
      <c r="V137" s="42"/>
      <c r="W137" s="42"/>
      <c r="X137" s="42"/>
    </row>
    <row r="138" spans="1:24" s="5" customFormat="1" ht="38.25">
      <c r="A138" s="49">
        <v>127</v>
      </c>
      <c r="B138" s="11">
        <v>45292</v>
      </c>
      <c r="C138" s="42" t="s">
        <v>1923</v>
      </c>
      <c r="D138" s="42" t="s">
        <v>3278</v>
      </c>
      <c r="E138" s="6" t="s">
        <v>609</v>
      </c>
      <c r="F138" s="42" t="s">
        <v>139</v>
      </c>
      <c r="G138" s="42">
        <v>41</v>
      </c>
      <c r="H138" s="42">
        <v>63</v>
      </c>
      <c r="I138" s="42"/>
      <c r="J138" s="8">
        <v>50.9</v>
      </c>
      <c r="K138" s="42">
        <v>7</v>
      </c>
      <c r="L138" s="42" t="s">
        <v>994</v>
      </c>
      <c r="M138" s="42"/>
      <c r="N138" s="9" t="s">
        <v>5317</v>
      </c>
      <c r="O138" s="9">
        <v>1008404.33</v>
      </c>
      <c r="P138" s="9"/>
      <c r="Q138" s="29"/>
      <c r="R138" s="42" t="s">
        <v>2398</v>
      </c>
      <c r="S138" s="11">
        <v>31972</v>
      </c>
      <c r="T138" s="42" t="s">
        <v>266</v>
      </c>
      <c r="U138" s="42" t="s">
        <v>2399</v>
      </c>
      <c r="V138" s="42"/>
      <c r="W138" s="42"/>
      <c r="X138" s="42"/>
    </row>
    <row r="139" spans="1:24" s="5" customFormat="1" ht="63.75">
      <c r="A139" s="49">
        <v>128</v>
      </c>
      <c r="B139" s="11">
        <v>45292</v>
      </c>
      <c r="C139" s="42" t="s">
        <v>1923</v>
      </c>
      <c r="D139" s="42"/>
      <c r="E139" s="6" t="s">
        <v>131</v>
      </c>
      <c r="F139" s="42" t="s">
        <v>139</v>
      </c>
      <c r="G139" s="42">
        <v>44</v>
      </c>
      <c r="H139" s="42">
        <v>82</v>
      </c>
      <c r="I139" s="42"/>
      <c r="J139" s="8">
        <v>50.9</v>
      </c>
      <c r="K139" s="42">
        <v>3</v>
      </c>
      <c r="L139" s="42" t="s">
        <v>994</v>
      </c>
      <c r="M139" s="42"/>
      <c r="N139" s="9" t="s">
        <v>138</v>
      </c>
      <c r="O139" s="9"/>
      <c r="P139" s="9"/>
      <c r="Q139" s="29"/>
      <c r="R139" s="42" t="s">
        <v>5901</v>
      </c>
      <c r="S139" s="18">
        <v>45062</v>
      </c>
      <c r="T139" s="14" t="s">
        <v>266</v>
      </c>
      <c r="U139" s="42" t="s">
        <v>5900</v>
      </c>
      <c r="V139" s="42"/>
      <c r="W139" s="42"/>
      <c r="X139" s="42" t="s">
        <v>3960</v>
      </c>
    </row>
    <row r="140" spans="1:24" s="5" customFormat="1" ht="25.5">
      <c r="A140" s="49">
        <v>129</v>
      </c>
      <c r="B140" s="11">
        <v>45292</v>
      </c>
      <c r="C140" s="42" t="s">
        <v>1923</v>
      </c>
      <c r="D140" s="42"/>
      <c r="E140" s="6" t="s">
        <v>1094</v>
      </c>
      <c r="F140" s="42" t="s">
        <v>139</v>
      </c>
      <c r="G140" s="42">
        <v>46</v>
      </c>
      <c r="H140" s="42">
        <v>4</v>
      </c>
      <c r="I140" s="42"/>
      <c r="J140" s="8">
        <v>54.71</v>
      </c>
      <c r="K140" s="42">
        <v>1</v>
      </c>
      <c r="L140" s="42" t="s">
        <v>994</v>
      </c>
      <c r="M140" s="42"/>
      <c r="N140" s="9" t="s">
        <v>138</v>
      </c>
      <c r="O140" s="9"/>
      <c r="P140" s="9"/>
      <c r="Q140" s="29"/>
      <c r="R140" s="42"/>
      <c r="S140" s="42"/>
      <c r="T140" s="42"/>
      <c r="U140" s="42"/>
      <c r="V140" s="42"/>
      <c r="W140" s="42"/>
      <c r="X140" s="42" t="s">
        <v>3960</v>
      </c>
    </row>
    <row r="141" spans="1:24" s="5" customFormat="1" ht="33" customHeight="1">
      <c r="A141" s="49">
        <v>130</v>
      </c>
      <c r="B141" s="11">
        <v>45292</v>
      </c>
      <c r="C141" s="42" t="s">
        <v>1923</v>
      </c>
      <c r="D141" s="42" t="s">
        <v>3279</v>
      </c>
      <c r="E141" s="6" t="s">
        <v>1095</v>
      </c>
      <c r="F141" s="42" t="s">
        <v>139</v>
      </c>
      <c r="G141" s="42">
        <v>46</v>
      </c>
      <c r="H141" s="42">
        <v>9</v>
      </c>
      <c r="I141" s="42"/>
      <c r="J141" s="8">
        <v>35.9</v>
      </c>
      <c r="K141" s="42">
        <v>3</v>
      </c>
      <c r="L141" s="42" t="s">
        <v>994</v>
      </c>
      <c r="M141" s="42"/>
      <c r="N141" s="9" t="s">
        <v>5316</v>
      </c>
      <c r="O141" s="9">
        <v>661297.75</v>
      </c>
      <c r="P141" s="9"/>
      <c r="Q141" s="29"/>
      <c r="R141" s="42" t="s">
        <v>2401</v>
      </c>
      <c r="S141" s="11">
        <v>38127</v>
      </c>
      <c r="T141" s="42" t="s">
        <v>266</v>
      </c>
      <c r="U141" s="42" t="s">
        <v>2400</v>
      </c>
      <c r="V141" s="42"/>
      <c r="W141" s="42"/>
      <c r="X141" s="42"/>
    </row>
    <row r="142" spans="1:24" s="5" customFormat="1" ht="54.75" customHeight="1">
      <c r="A142" s="49">
        <v>131</v>
      </c>
      <c r="B142" s="11">
        <v>45292</v>
      </c>
      <c r="C142" s="42" t="s">
        <v>1923</v>
      </c>
      <c r="D142" s="42" t="s">
        <v>1224</v>
      </c>
      <c r="E142" s="6" t="s">
        <v>768</v>
      </c>
      <c r="F142" s="42" t="s">
        <v>139</v>
      </c>
      <c r="G142" s="42">
        <v>47</v>
      </c>
      <c r="H142" s="42">
        <v>202</v>
      </c>
      <c r="I142" s="42"/>
      <c r="J142" s="8">
        <v>13.9</v>
      </c>
      <c r="K142" s="42">
        <v>2</v>
      </c>
      <c r="L142" s="42" t="s">
        <v>994</v>
      </c>
      <c r="M142" s="11">
        <v>42082</v>
      </c>
      <c r="N142" s="9" t="s">
        <v>1223</v>
      </c>
      <c r="O142" s="9">
        <v>273851.40999999997</v>
      </c>
      <c r="P142" s="9">
        <v>69597.58</v>
      </c>
      <c r="Q142" s="34">
        <v>48660.29</v>
      </c>
      <c r="R142" s="42"/>
      <c r="S142" s="11"/>
      <c r="T142" s="11"/>
      <c r="U142" s="42"/>
      <c r="V142" s="42"/>
      <c r="W142" s="42"/>
      <c r="X142" s="42"/>
    </row>
    <row r="143" spans="1:24" s="5" customFormat="1" ht="76.5">
      <c r="A143" s="49">
        <v>132</v>
      </c>
      <c r="B143" s="11">
        <v>45292</v>
      </c>
      <c r="C143" s="42" t="s">
        <v>1923</v>
      </c>
      <c r="D143" s="42" t="s">
        <v>449</v>
      </c>
      <c r="E143" s="6" t="s">
        <v>1749</v>
      </c>
      <c r="F143" s="42" t="s">
        <v>139</v>
      </c>
      <c r="G143" s="42">
        <v>47</v>
      </c>
      <c r="H143" s="42">
        <v>206</v>
      </c>
      <c r="I143" s="42"/>
      <c r="J143" s="8">
        <v>16.8</v>
      </c>
      <c r="K143" s="42">
        <v>2</v>
      </c>
      <c r="L143" s="42" t="s">
        <v>994</v>
      </c>
      <c r="M143" s="11">
        <v>42082</v>
      </c>
      <c r="N143" s="9" t="s">
        <v>448</v>
      </c>
      <c r="O143" s="9">
        <v>330985.87</v>
      </c>
      <c r="P143" s="9">
        <v>84117.94</v>
      </c>
      <c r="Q143" s="34">
        <v>58812.43</v>
      </c>
      <c r="R143" s="42" t="s">
        <v>5832</v>
      </c>
      <c r="S143" s="11">
        <v>45005</v>
      </c>
      <c r="T143" s="11" t="s">
        <v>4933</v>
      </c>
      <c r="U143" s="42" t="s">
        <v>5833</v>
      </c>
      <c r="V143" s="52"/>
      <c r="W143" s="42" t="s">
        <v>6023</v>
      </c>
      <c r="X143" s="42" t="s">
        <v>4944</v>
      </c>
    </row>
    <row r="144" spans="1:24" s="5" customFormat="1" ht="76.5">
      <c r="A144" s="49">
        <v>133</v>
      </c>
      <c r="B144" s="11">
        <v>45292</v>
      </c>
      <c r="C144" s="42" t="s">
        <v>1923</v>
      </c>
      <c r="D144" s="42" t="s">
        <v>632</v>
      </c>
      <c r="E144" s="6" t="s">
        <v>1951</v>
      </c>
      <c r="F144" s="42" t="s">
        <v>139</v>
      </c>
      <c r="G144" s="42">
        <v>47</v>
      </c>
      <c r="H144" s="42">
        <v>216</v>
      </c>
      <c r="I144" s="42"/>
      <c r="J144" s="8">
        <v>17</v>
      </c>
      <c r="K144" s="42">
        <v>2</v>
      </c>
      <c r="L144" s="42" t="s">
        <v>994</v>
      </c>
      <c r="M144" s="11">
        <v>42082</v>
      </c>
      <c r="N144" s="9" t="s">
        <v>631</v>
      </c>
      <c r="O144" s="9">
        <v>334926.18</v>
      </c>
      <c r="P144" s="9">
        <v>85119.34</v>
      </c>
      <c r="Q144" s="34">
        <v>59512.58</v>
      </c>
      <c r="R144" s="42" t="s">
        <v>5834</v>
      </c>
      <c r="S144" s="11">
        <v>45005</v>
      </c>
      <c r="T144" s="11" t="s">
        <v>4933</v>
      </c>
      <c r="U144" s="42" t="s">
        <v>5835</v>
      </c>
      <c r="V144" s="53"/>
      <c r="W144" s="42" t="s">
        <v>6023</v>
      </c>
      <c r="X144" s="42" t="s">
        <v>4944</v>
      </c>
    </row>
    <row r="145" spans="1:25" s="5" customFormat="1" ht="76.5">
      <c r="A145" s="49">
        <v>134</v>
      </c>
      <c r="B145" s="11">
        <v>45292</v>
      </c>
      <c r="C145" s="42" t="s">
        <v>1923</v>
      </c>
      <c r="D145" s="42" t="s">
        <v>3115</v>
      </c>
      <c r="E145" s="6" t="s">
        <v>2778</v>
      </c>
      <c r="F145" s="42" t="s">
        <v>139</v>
      </c>
      <c r="G145" s="42">
        <v>47</v>
      </c>
      <c r="H145" s="42">
        <v>220</v>
      </c>
      <c r="I145" s="42"/>
      <c r="J145" s="8">
        <v>14.1</v>
      </c>
      <c r="K145" s="42">
        <v>2</v>
      </c>
      <c r="L145" s="42" t="s">
        <v>994</v>
      </c>
      <c r="M145" s="11">
        <v>42082</v>
      </c>
      <c r="N145" s="9" t="s">
        <v>3114</v>
      </c>
      <c r="O145" s="9">
        <v>277791.71000000002</v>
      </c>
      <c r="P145" s="9">
        <v>70598.98</v>
      </c>
      <c r="Q145" s="34">
        <v>49360.43</v>
      </c>
      <c r="R145" s="42" t="s">
        <v>4120</v>
      </c>
      <c r="S145" s="11">
        <v>44099</v>
      </c>
      <c r="T145" s="11" t="s">
        <v>4933</v>
      </c>
      <c r="U145" s="42" t="s">
        <v>4121</v>
      </c>
      <c r="V145" s="42">
        <v>14.2</v>
      </c>
      <c r="W145" s="42"/>
      <c r="X145" s="42" t="s">
        <v>4944</v>
      </c>
    </row>
    <row r="146" spans="1:25" s="5" customFormat="1" ht="76.5">
      <c r="A146" s="49">
        <v>135</v>
      </c>
      <c r="B146" s="11">
        <v>45292</v>
      </c>
      <c r="C146" s="42" t="s">
        <v>1923</v>
      </c>
      <c r="D146" s="42" t="s">
        <v>1069</v>
      </c>
      <c r="E146" s="6" t="s">
        <v>89</v>
      </c>
      <c r="F146" s="42" t="s">
        <v>139</v>
      </c>
      <c r="G146" s="42">
        <v>47</v>
      </c>
      <c r="H146" s="42">
        <v>222</v>
      </c>
      <c r="I146" s="42"/>
      <c r="J146" s="8">
        <v>16.899999999999999</v>
      </c>
      <c r="K146" s="42">
        <v>2</v>
      </c>
      <c r="L146" s="42" t="s">
        <v>994</v>
      </c>
      <c r="M146" s="11">
        <v>42082</v>
      </c>
      <c r="N146" s="9" t="s">
        <v>1068</v>
      </c>
      <c r="O146" s="9">
        <v>332956.03000000003</v>
      </c>
      <c r="P146" s="9">
        <v>84618.64</v>
      </c>
      <c r="Q146" s="34">
        <v>59162.51</v>
      </c>
      <c r="R146" s="42" t="s">
        <v>4937</v>
      </c>
      <c r="S146" s="11">
        <v>43896</v>
      </c>
      <c r="T146" s="11" t="s">
        <v>4933</v>
      </c>
      <c r="U146" s="42" t="s">
        <v>4938</v>
      </c>
      <c r="V146" s="42">
        <v>16.899999999999999</v>
      </c>
      <c r="W146" s="42"/>
      <c r="X146" s="42" t="s">
        <v>4939</v>
      </c>
    </row>
    <row r="147" spans="1:25" s="5" customFormat="1" ht="76.5">
      <c r="A147" s="49">
        <v>136</v>
      </c>
      <c r="B147" s="11">
        <v>45292</v>
      </c>
      <c r="C147" s="42" t="s">
        <v>1923</v>
      </c>
      <c r="D147" s="42" t="s">
        <v>2552</v>
      </c>
      <c r="E147" s="6" t="s">
        <v>595</v>
      </c>
      <c r="F147" s="42" t="s">
        <v>139</v>
      </c>
      <c r="G147" s="42">
        <v>47</v>
      </c>
      <c r="H147" s="42">
        <v>226</v>
      </c>
      <c r="I147" s="42"/>
      <c r="J147" s="8">
        <v>14</v>
      </c>
      <c r="K147" s="42">
        <v>2</v>
      </c>
      <c r="L147" s="42" t="s">
        <v>994</v>
      </c>
      <c r="M147" s="11">
        <v>42082</v>
      </c>
      <c r="N147" s="9" t="s">
        <v>2551</v>
      </c>
      <c r="O147" s="9">
        <v>275821.56</v>
      </c>
      <c r="P147" s="9">
        <v>70098.28</v>
      </c>
      <c r="Q147" s="34">
        <v>49010.36</v>
      </c>
      <c r="R147" s="42" t="s">
        <v>4940</v>
      </c>
      <c r="S147" s="11">
        <v>44589</v>
      </c>
      <c r="T147" s="11" t="s">
        <v>4933</v>
      </c>
      <c r="U147" s="42" t="s">
        <v>4941</v>
      </c>
      <c r="V147" s="42">
        <v>14</v>
      </c>
      <c r="W147" s="14"/>
      <c r="X147" s="42" t="s">
        <v>4944</v>
      </c>
    </row>
    <row r="148" spans="1:25" s="5" customFormat="1" ht="76.5">
      <c r="A148" s="49">
        <v>137</v>
      </c>
      <c r="B148" s="11">
        <v>45292</v>
      </c>
      <c r="C148" s="42" t="s">
        <v>1923</v>
      </c>
      <c r="D148" s="42" t="s">
        <v>2550</v>
      </c>
      <c r="E148" s="6" t="s">
        <v>2761</v>
      </c>
      <c r="F148" s="42" t="s">
        <v>139</v>
      </c>
      <c r="G148" s="42">
        <v>47</v>
      </c>
      <c r="H148" s="42">
        <v>228</v>
      </c>
      <c r="I148" s="42"/>
      <c r="J148" s="8">
        <v>13.7</v>
      </c>
      <c r="K148" s="42">
        <v>2</v>
      </c>
      <c r="L148" s="42" t="s">
        <v>994</v>
      </c>
      <c r="M148" s="11">
        <v>42082</v>
      </c>
      <c r="N148" s="9" t="s">
        <v>2549</v>
      </c>
      <c r="O148" s="9">
        <v>269911.09999999998</v>
      </c>
      <c r="P148" s="9">
        <v>68596.17</v>
      </c>
      <c r="Q148" s="34">
        <v>47960.14</v>
      </c>
      <c r="R148" s="42" t="s">
        <v>4942</v>
      </c>
      <c r="S148" s="11">
        <v>44581</v>
      </c>
      <c r="T148" s="11" t="s">
        <v>4933</v>
      </c>
      <c r="U148" s="42" t="s">
        <v>4943</v>
      </c>
      <c r="V148" s="42">
        <v>13.7</v>
      </c>
      <c r="W148" s="42"/>
      <c r="X148" s="42" t="s">
        <v>4944</v>
      </c>
    </row>
    <row r="149" spans="1:25" s="5" customFormat="1" ht="63.75">
      <c r="A149" s="49">
        <v>138</v>
      </c>
      <c r="B149" s="11">
        <v>45292</v>
      </c>
      <c r="C149" s="42" t="s">
        <v>1923</v>
      </c>
      <c r="D149" s="42" t="s">
        <v>5207</v>
      </c>
      <c r="E149" s="6" t="s">
        <v>5208</v>
      </c>
      <c r="F149" s="42" t="s">
        <v>139</v>
      </c>
      <c r="G149" s="42">
        <v>47</v>
      </c>
      <c r="H149" s="42">
        <v>230</v>
      </c>
      <c r="I149" s="42"/>
      <c r="J149" s="8">
        <v>17.3</v>
      </c>
      <c r="K149" s="42">
        <v>2</v>
      </c>
      <c r="L149" s="42" t="s">
        <v>994</v>
      </c>
      <c r="M149" s="11">
        <v>42082</v>
      </c>
      <c r="N149" s="9" t="s">
        <v>5209</v>
      </c>
      <c r="O149" s="9">
        <v>340836.64</v>
      </c>
      <c r="P149" s="9">
        <v>86621.45</v>
      </c>
      <c r="Q149" s="34">
        <v>86621.45</v>
      </c>
      <c r="R149" s="42" t="s">
        <v>6161</v>
      </c>
      <c r="S149" s="11">
        <v>44588</v>
      </c>
      <c r="T149" s="11" t="s">
        <v>4933</v>
      </c>
      <c r="U149" s="42" t="s">
        <v>6160</v>
      </c>
      <c r="V149" s="42"/>
      <c r="W149" s="42" t="s">
        <v>5923</v>
      </c>
      <c r="X149" s="42" t="s">
        <v>4944</v>
      </c>
    </row>
    <row r="150" spans="1:25" s="5" customFormat="1" ht="63.75">
      <c r="A150" s="49">
        <v>139</v>
      </c>
      <c r="B150" s="11">
        <v>45292</v>
      </c>
      <c r="C150" s="42" t="s">
        <v>1923</v>
      </c>
      <c r="D150" s="42" t="s">
        <v>2365</v>
      </c>
      <c r="E150" s="42" t="s">
        <v>1751</v>
      </c>
      <c r="F150" s="42" t="s">
        <v>139</v>
      </c>
      <c r="G150" s="42">
        <v>55</v>
      </c>
      <c r="H150" s="42">
        <v>1</v>
      </c>
      <c r="I150" s="42" t="s">
        <v>3047</v>
      </c>
      <c r="J150" s="8">
        <v>17.010000000000002</v>
      </c>
      <c r="K150" s="42">
        <v>2</v>
      </c>
      <c r="L150" s="42" t="s">
        <v>994</v>
      </c>
      <c r="M150" s="11">
        <v>39280</v>
      </c>
      <c r="N150" s="9" t="s">
        <v>2367</v>
      </c>
      <c r="O150" s="9">
        <v>319458.27</v>
      </c>
      <c r="P150" s="9"/>
      <c r="Q150" s="29"/>
      <c r="R150" s="42" t="s">
        <v>4389</v>
      </c>
      <c r="S150" s="42"/>
      <c r="T150" s="42"/>
      <c r="U150" s="42" t="s">
        <v>4390</v>
      </c>
      <c r="V150" s="42"/>
      <c r="W150" s="42"/>
      <c r="X150" s="42"/>
    </row>
    <row r="151" spans="1:25" s="5" customFormat="1" ht="38.25">
      <c r="A151" s="49">
        <v>140</v>
      </c>
      <c r="B151" s="11">
        <v>45292</v>
      </c>
      <c r="C151" s="42" t="s">
        <v>1923</v>
      </c>
      <c r="D151" s="42" t="s">
        <v>5527</v>
      </c>
      <c r="E151" s="42" t="s">
        <v>5528</v>
      </c>
      <c r="F151" s="42" t="s">
        <v>139</v>
      </c>
      <c r="G151" s="42">
        <v>55</v>
      </c>
      <c r="H151" s="42">
        <v>5</v>
      </c>
      <c r="I151" s="42" t="s">
        <v>5529</v>
      </c>
      <c r="J151" s="8">
        <v>25.1</v>
      </c>
      <c r="K151" s="42">
        <v>6</v>
      </c>
      <c r="L151" s="42" t="s">
        <v>994</v>
      </c>
      <c r="M151" s="11">
        <v>45106</v>
      </c>
      <c r="N151" s="9" t="s">
        <v>5530</v>
      </c>
      <c r="O151" s="9">
        <v>471615.42</v>
      </c>
      <c r="P151" s="9">
        <v>471615.42</v>
      </c>
      <c r="Q151" s="7">
        <v>471615.42</v>
      </c>
      <c r="R151" s="42"/>
      <c r="S151" s="42"/>
      <c r="T151" s="42"/>
      <c r="U151" s="42"/>
      <c r="V151" s="42"/>
      <c r="W151" s="42"/>
      <c r="X151" s="42"/>
      <c r="Y151" s="5" t="s">
        <v>5753</v>
      </c>
    </row>
    <row r="152" spans="1:25" s="5" customFormat="1" ht="114.75">
      <c r="A152" s="49">
        <v>141</v>
      </c>
      <c r="B152" s="11">
        <v>45292</v>
      </c>
      <c r="C152" s="42" t="s">
        <v>1923</v>
      </c>
      <c r="D152" s="42" t="s">
        <v>1292</v>
      </c>
      <c r="E152" s="42" t="s">
        <v>3023</v>
      </c>
      <c r="F152" s="42" t="s">
        <v>139</v>
      </c>
      <c r="G152" s="42">
        <v>55</v>
      </c>
      <c r="H152" s="42">
        <v>6</v>
      </c>
      <c r="I152" s="42" t="s">
        <v>190</v>
      </c>
      <c r="J152" s="8">
        <v>24.59</v>
      </c>
      <c r="K152" s="42">
        <v>7</v>
      </c>
      <c r="L152" s="42" t="s">
        <v>994</v>
      </c>
      <c r="M152" s="11">
        <v>39281</v>
      </c>
      <c r="N152" s="9" t="s">
        <v>3038</v>
      </c>
      <c r="O152" s="9">
        <v>461870.09</v>
      </c>
      <c r="P152" s="9"/>
      <c r="Q152" s="29"/>
      <c r="R152" s="42" t="s">
        <v>4641</v>
      </c>
      <c r="S152" s="11" t="s">
        <v>4642</v>
      </c>
      <c r="T152" s="42" t="s">
        <v>4579</v>
      </c>
      <c r="U152" s="42" t="s">
        <v>4643</v>
      </c>
      <c r="V152" s="42">
        <v>25.7</v>
      </c>
      <c r="W152" s="42"/>
      <c r="X152" s="42"/>
    </row>
    <row r="153" spans="1:25" s="5" customFormat="1" ht="102">
      <c r="A153" s="49">
        <v>142</v>
      </c>
      <c r="B153" s="11">
        <v>45292</v>
      </c>
      <c r="C153" s="42" t="s">
        <v>1923</v>
      </c>
      <c r="D153" s="42" t="s">
        <v>1293</v>
      </c>
      <c r="E153" s="42" t="s">
        <v>2961</v>
      </c>
      <c r="F153" s="42" t="s">
        <v>139</v>
      </c>
      <c r="G153" s="42">
        <v>55</v>
      </c>
      <c r="H153" s="42">
        <v>8</v>
      </c>
      <c r="I153" s="42" t="s">
        <v>742</v>
      </c>
      <c r="J153" s="8">
        <v>38.049999999999997</v>
      </c>
      <c r="K153" s="42">
        <v>9</v>
      </c>
      <c r="L153" s="42" t="s">
        <v>994</v>
      </c>
      <c r="M153" s="11">
        <v>42361</v>
      </c>
      <c r="N153" s="9" t="s">
        <v>3035</v>
      </c>
      <c r="O153" s="9">
        <v>714899.31</v>
      </c>
      <c r="P153" s="9"/>
      <c r="Q153" s="29"/>
      <c r="R153" s="42" t="s">
        <v>592</v>
      </c>
      <c r="S153" s="11" t="s">
        <v>1811</v>
      </c>
      <c r="T153" s="42" t="s">
        <v>2492</v>
      </c>
      <c r="U153" s="42" t="s">
        <v>1812</v>
      </c>
      <c r="V153" s="42" t="s">
        <v>1813</v>
      </c>
      <c r="W153" s="42"/>
      <c r="X153" s="42"/>
    </row>
    <row r="154" spans="1:25" s="5" customFormat="1" ht="76.5">
      <c r="A154" s="49">
        <v>143</v>
      </c>
      <c r="B154" s="11">
        <v>45292</v>
      </c>
      <c r="C154" s="42" t="s">
        <v>1923</v>
      </c>
      <c r="D154" s="42" t="s">
        <v>743</v>
      </c>
      <c r="E154" s="42" t="s">
        <v>2530</v>
      </c>
      <c r="F154" s="42" t="s">
        <v>139</v>
      </c>
      <c r="G154" s="42">
        <v>55</v>
      </c>
      <c r="H154" s="42">
        <v>15</v>
      </c>
      <c r="I154" s="42" t="s">
        <v>3551</v>
      </c>
      <c r="J154" s="8">
        <v>27</v>
      </c>
      <c r="K154" s="42">
        <v>2</v>
      </c>
      <c r="L154" s="42" t="s">
        <v>994</v>
      </c>
      <c r="M154" s="11">
        <v>42957</v>
      </c>
      <c r="N154" s="9" t="s">
        <v>2923</v>
      </c>
      <c r="O154" s="9">
        <v>59329.74</v>
      </c>
      <c r="P154" s="9"/>
      <c r="Q154" s="29"/>
      <c r="R154" s="42" t="s">
        <v>844</v>
      </c>
      <c r="S154" s="11">
        <v>42909</v>
      </c>
      <c r="T154" s="11">
        <v>42957</v>
      </c>
      <c r="U154" s="42" t="s">
        <v>2924</v>
      </c>
      <c r="V154" s="42">
        <v>26.3</v>
      </c>
      <c r="W154" s="42"/>
      <c r="X154" s="42"/>
    </row>
    <row r="155" spans="1:25" s="5" customFormat="1" ht="63.75">
      <c r="A155" s="49">
        <v>144</v>
      </c>
      <c r="B155" s="11">
        <v>45292</v>
      </c>
      <c r="C155" s="42" t="s">
        <v>1923</v>
      </c>
      <c r="D155" s="42" t="s">
        <v>1750</v>
      </c>
      <c r="E155" s="42" t="s">
        <v>706</v>
      </c>
      <c r="F155" s="42" t="s">
        <v>139</v>
      </c>
      <c r="G155" s="42">
        <v>55</v>
      </c>
      <c r="H155" s="42">
        <v>20</v>
      </c>
      <c r="I155" s="42" t="s">
        <v>5288</v>
      </c>
      <c r="J155" s="8">
        <v>17.28</v>
      </c>
      <c r="K155" s="42">
        <v>4</v>
      </c>
      <c r="L155" s="42" t="s">
        <v>994</v>
      </c>
      <c r="M155" s="11">
        <v>39275</v>
      </c>
      <c r="N155" s="9" t="s">
        <v>5289</v>
      </c>
      <c r="O155" s="9">
        <v>793493.11</v>
      </c>
      <c r="P155" s="9"/>
      <c r="Q155" s="29"/>
      <c r="R155" s="42" t="s">
        <v>4178</v>
      </c>
      <c r="S155" s="11">
        <v>44273</v>
      </c>
      <c r="T155" s="42" t="s">
        <v>266</v>
      </c>
      <c r="U155" s="42" t="s">
        <v>4179</v>
      </c>
      <c r="V155" s="42"/>
      <c r="W155" s="42" t="s">
        <v>3976</v>
      </c>
      <c r="X155" s="42"/>
    </row>
    <row r="156" spans="1:25" s="5" customFormat="1" ht="110.25" customHeight="1">
      <c r="A156" s="49">
        <v>145</v>
      </c>
      <c r="B156" s="11">
        <v>45292</v>
      </c>
      <c r="C156" s="42" t="s">
        <v>1923</v>
      </c>
      <c r="D156" s="42" t="s">
        <v>3540</v>
      </c>
      <c r="E156" s="42" t="s">
        <v>3179</v>
      </c>
      <c r="F156" s="42" t="s">
        <v>139</v>
      </c>
      <c r="G156" s="42">
        <v>55</v>
      </c>
      <c r="H156" s="42">
        <v>24</v>
      </c>
      <c r="I156" s="42" t="s">
        <v>3299</v>
      </c>
      <c r="J156" s="8">
        <v>17.510000000000002</v>
      </c>
      <c r="K156" s="42">
        <v>6</v>
      </c>
      <c r="L156" s="42" t="s">
        <v>994</v>
      </c>
      <c r="M156" s="11">
        <v>39206</v>
      </c>
      <c r="N156" s="9" t="s">
        <v>3539</v>
      </c>
      <c r="O156" s="9">
        <v>328921.83</v>
      </c>
      <c r="P156" s="9"/>
      <c r="Q156" s="29"/>
      <c r="R156" s="42" t="s">
        <v>3336</v>
      </c>
      <c r="S156" s="11" t="s">
        <v>3337</v>
      </c>
      <c r="T156" s="42" t="s">
        <v>3338</v>
      </c>
      <c r="U156" s="42" t="s">
        <v>2563</v>
      </c>
      <c r="V156" s="42" t="s">
        <v>2564</v>
      </c>
      <c r="W156" s="42"/>
      <c r="X156" s="42"/>
    </row>
    <row r="157" spans="1:25" s="5" customFormat="1" ht="51" customHeight="1">
      <c r="A157" s="49">
        <v>146</v>
      </c>
      <c r="B157" s="11">
        <v>45292</v>
      </c>
      <c r="C157" s="42" t="s">
        <v>1923</v>
      </c>
      <c r="D157" s="42" t="s">
        <v>3165</v>
      </c>
      <c r="E157" s="42" t="s">
        <v>3024</v>
      </c>
      <c r="F157" s="42" t="s">
        <v>139</v>
      </c>
      <c r="G157" s="42">
        <v>55</v>
      </c>
      <c r="H157" s="42">
        <v>26</v>
      </c>
      <c r="I157" s="42" t="s">
        <v>3060</v>
      </c>
      <c r="J157" s="8">
        <v>49.5</v>
      </c>
      <c r="K157" s="42">
        <v>7</v>
      </c>
      <c r="L157" s="42" t="s">
        <v>994</v>
      </c>
      <c r="M157" s="11">
        <v>39310</v>
      </c>
      <c r="N157" s="9" t="s">
        <v>3061</v>
      </c>
      <c r="O157" s="9">
        <v>929892.06</v>
      </c>
      <c r="P157" s="9"/>
      <c r="Q157" s="29"/>
      <c r="R157" s="42" t="s">
        <v>4391</v>
      </c>
      <c r="S157" s="42"/>
      <c r="T157" s="42"/>
      <c r="U157" s="42" t="s">
        <v>4392</v>
      </c>
      <c r="V157" s="42"/>
      <c r="W157" s="42"/>
      <c r="X157" s="42"/>
    </row>
    <row r="158" spans="1:25" s="5" customFormat="1" ht="63.75">
      <c r="A158" s="49">
        <v>147</v>
      </c>
      <c r="B158" s="11">
        <v>45292</v>
      </c>
      <c r="C158" s="42" t="s">
        <v>1923</v>
      </c>
      <c r="D158" s="42" t="s">
        <v>3576</v>
      </c>
      <c r="E158" s="42" t="s">
        <v>2962</v>
      </c>
      <c r="F158" s="42" t="s">
        <v>139</v>
      </c>
      <c r="G158" s="42">
        <v>55</v>
      </c>
      <c r="H158" s="42">
        <v>29</v>
      </c>
      <c r="I158" s="42"/>
      <c r="J158" s="8">
        <v>32.130000000000003</v>
      </c>
      <c r="K158" s="42">
        <v>9</v>
      </c>
      <c r="L158" s="42" t="s">
        <v>994</v>
      </c>
      <c r="M158" s="11">
        <v>39456</v>
      </c>
      <c r="N158" s="9" t="s">
        <v>3575</v>
      </c>
      <c r="O158" s="9">
        <v>602978.28</v>
      </c>
      <c r="P158" s="9"/>
      <c r="Q158" s="29"/>
      <c r="R158" s="42" t="s">
        <v>6145</v>
      </c>
      <c r="S158" s="11">
        <v>45267</v>
      </c>
      <c r="T158" s="42" t="s">
        <v>266</v>
      </c>
      <c r="U158" s="42" t="s">
        <v>6116</v>
      </c>
      <c r="V158" s="42"/>
      <c r="W158" s="42"/>
      <c r="X158" s="42"/>
    </row>
    <row r="159" spans="1:25" s="5" customFormat="1" ht="63.75">
      <c r="A159" s="49">
        <v>148</v>
      </c>
      <c r="B159" s="11">
        <v>45292</v>
      </c>
      <c r="C159" s="42" t="s">
        <v>1923</v>
      </c>
      <c r="D159" s="42" t="s">
        <v>3783</v>
      </c>
      <c r="E159" s="42" t="s">
        <v>3840</v>
      </c>
      <c r="F159" s="42" t="s">
        <v>139</v>
      </c>
      <c r="G159" s="42">
        <v>58</v>
      </c>
      <c r="H159" s="42">
        <v>2</v>
      </c>
      <c r="I159" s="42"/>
      <c r="J159" s="8">
        <v>33.200000000000003</v>
      </c>
      <c r="K159" s="42">
        <v>1</v>
      </c>
      <c r="L159" s="42" t="s">
        <v>994</v>
      </c>
      <c r="M159" s="11">
        <v>38783</v>
      </c>
      <c r="N159" s="9" t="s">
        <v>3874</v>
      </c>
      <c r="O159" s="9">
        <v>623641.07999999996</v>
      </c>
      <c r="P159" s="9">
        <v>623641.07999999996</v>
      </c>
      <c r="Q159" s="8">
        <v>623641.07999999996</v>
      </c>
      <c r="R159" s="42" t="s">
        <v>3784</v>
      </c>
      <c r="S159" s="11">
        <v>38853</v>
      </c>
      <c r="T159" s="42" t="s">
        <v>3786</v>
      </c>
      <c r="U159" s="42" t="s">
        <v>3785</v>
      </c>
      <c r="V159" s="42">
        <v>33.31</v>
      </c>
      <c r="W159" s="42"/>
      <c r="X159" s="42"/>
    </row>
    <row r="160" spans="1:25" s="5" customFormat="1" ht="38.25">
      <c r="A160" s="49">
        <v>149</v>
      </c>
      <c r="B160" s="11">
        <v>45292</v>
      </c>
      <c r="C160" s="42" t="s">
        <v>1923</v>
      </c>
      <c r="D160" s="42" t="s">
        <v>2130</v>
      </c>
      <c r="E160" s="6" t="s">
        <v>2760</v>
      </c>
      <c r="F160" s="42" t="s">
        <v>139</v>
      </c>
      <c r="G160" s="42">
        <v>58</v>
      </c>
      <c r="H160" s="42">
        <v>13</v>
      </c>
      <c r="I160" s="42"/>
      <c r="J160" s="8">
        <v>60.2</v>
      </c>
      <c r="K160" s="42">
        <v>5</v>
      </c>
      <c r="L160" s="42" t="s">
        <v>994</v>
      </c>
      <c r="M160" s="42"/>
      <c r="N160" s="9" t="s">
        <v>5322</v>
      </c>
      <c r="O160" s="9">
        <v>1174874.6399999999</v>
      </c>
      <c r="P160" s="9"/>
      <c r="Q160" s="29"/>
      <c r="R160" s="42" t="s">
        <v>149</v>
      </c>
      <c r="S160" s="11">
        <v>31411</v>
      </c>
      <c r="T160" s="42" t="s">
        <v>266</v>
      </c>
      <c r="U160" s="42" t="s">
        <v>2402</v>
      </c>
      <c r="V160" s="42"/>
      <c r="W160" s="42"/>
      <c r="X160" s="42"/>
    </row>
    <row r="161" spans="1:24" s="5" customFormat="1" ht="32.25" customHeight="1">
      <c r="A161" s="49">
        <v>150</v>
      </c>
      <c r="B161" s="11">
        <v>45292</v>
      </c>
      <c r="C161" s="42" t="s">
        <v>1923</v>
      </c>
      <c r="D161" s="42" t="s">
        <v>2131</v>
      </c>
      <c r="E161" s="6" t="s">
        <v>284</v>
      </c>
      <c r="F161" s="42" t="s">
        <v>139</v>
      </c>
      <c r="G161" s="42">
        <v>60</v>
      </c>
      <c r="H161" s="42">
        <v>1</v>
      </c>
      <c r="I161" s="42"/>
      <c r="J161" s="8">
        <v>50.7</v>
      </c>
      <c r="K161" s="42">
        <v>1</v>
      </c>
      <c r="L161" s="42" t="s">
        <v>994</v>
      </c>
      <c r="M161" s="42"/>
      <c r="N161" s="9" t="s">
        <v>5324</v>
      </c>
      <c r="O161" s="9">
        <v>952367.56</v>
      </c>
      <c r="P161" s="9"/>
      <c r="Q161" s="29"/>
      <c r="R161" s="42" t="s">
        <v>3408</v>
      </c>
      <c r="S161" s="11">
        <v>30973</v>
      </c>
      <c r="T161" s="42" t="s">
        <v>266</v>
      </c>
      <c r="U161" s="42" t="s">
        <v>3409</v>
      </c>
      <c r="V161" s="42">
        <v>11.7</v>
      </c>
      <c r="W161" s="42"/>
      <c r="X161" s="42"/>
    </row>
    <row r="162" spans="1:24" s="5" customFormat="1" ht="63.75">
      <c r="A162" s="49">
        <v>151</v>
      </c>
      <c r="B162" s="11">
        <v>45292</v>
      </c>
      <c r="C162" s="42" t="s">
        <v>1923</v>
      </c>
      <c r="D162" s="42" t="s">
        <v>365</v>
      </c>
      <c r="E162" s="6" t="s">
        <v>2159</v>
      </c>
      <c r="F162" s="42" t="s">
        <v>139</v>
      </c>
      <c r="G162" s="42">
        <v>66</v>
      </c>
      <c r="H162" s="42">
        <v>54</v>
      </c>
      <c r="I162" s="42"/>
      <c r="J162" s="8">
        <v>50.2</v>
      </c>
      <c r="K162" s="42">
        <v>3</v>
      </c>
      <c r="L162" s="42" t="s">
        <v>994</v>
      </c>
      <c r="M162" s="42"/>
      <c r="N162" s="9" t="s">
        <v>5323</v>
      </c>
      <c r="O162" s="9">
        <v>924711.61</v>
      </c>
      <c r="P162" s="9"/>
      <c r="Q162" s="29"/>
      <c r="R162" s="42" t="s">
        <v>4394</v>
      </c>
      <c r="S162" s="42"/>
      <c r="T162" s="42"/>
      <c r="U162" s="42" t="s">
        <v>4393</v>
      </c>
      <c r="V162" s="42"/>
      <c r="W162" s="42"/>
      <c r="X162" s="42"/>
    </row>
    <row r="163" spans="1:24" s="5" customFormat="1" ht="51">
      <c r="A163" s="49">
        <v>152</v>
      </c>
      <c r="B163" s="11">
        <v>45292</v>
      </c>
      <c r="C163" s="42" t="s">
        <v>1923</v>
      </c>
      <c r="D163" s="42"/>
      <c r="E163" s="6" t="s">
        <v>3191</v>
      </c>
      <c r="F163" s="42" t="s">
        <v>139</v>
      </c>
      <c r="G163" s="42">
        <v>68</v>
      </c>
      <c r="H163" s="42">
        <v>66</v>
      </c>
      <c r="I163" s="42"/>
      <c r="J163" s="8">
        <v>50.74</v>
      </c>
      <c r="K163" s="42">
        <v>8</v>
      </c>
      <c r="L163" s="42" t="s">
        <v>994</v>
      </c>
      <c r="M163" s="42"/>
      <c r="N163" s="9" t="s">
        <v>202</v>
      </c>
      <c r="O163" s="9"/>
      <c r="P163" s="9"/>
      <c r="Q163" s="29"/>
      <c r="R163" s="42" t="s">
        <v>859</v>
      </c>
      <c r="S163" s="11">
        <v>42821</v>
      </c>
      <c r="T163" s="42" t="s">
        <v>266</v>
      </c>
      <c r="U163" s="42" t="s">
        <v>860</v>
      </c>
      <c r="V163" s="42"/>
      <c r="W163" s="42"/>
      <c r="X163" s="42" t="s">
        <v>3960</v>
      </c>
    </row>
    <row r="164" spans="1:24" s="5" customFormat="1" ht="38.25">
      <c r="A164" s="49">
        <v>153</v>
      </c>
      <c r="B164" s="11">
        <v>45292</v>
      </c>
      <c r="C164" s="42" t="s">
        <v>1923</v>
      </c>
      <c r="D164" s="42"/>
      <c r="E164" s="6" t="s">
        <v>3629</v>
      </c>
      <c r="F164" s="42" t="s">
        <v>139</v>
      </c>
      <c r="G164" s="42">
        <v>68</v>
      </c>
      <c r="H164" s="42">
        <v>140</v>
      </c>
      <c r="I164" s="42"/>
      <c r="J164" s="8">
        <v>35.28</v>
      </c>
      <c r="K164" s="42">
        <v>8</v>
      </c>
      <c r="L164" s="42" t="s">
        <v>994</v>
      </c>
      <c r="M164" s="42"/>
      <c r="N164" s="9" t="s">
        <v>202</v>
      </c>
      <c r="O164" s="9"/>
      <c r="P164" s="9"/>
      <c r="Q164" s="29"/>
      <c r="R164" s="42" t="s">
        <v>2403</v>
      </c>
      <c r="S164" s="11">
        <v>31197</v>
      </c>
      <c r="T164" s="42" t="s">
        <v>266</v>
      </c>
      <c r="U164" s="42" t="s">
        <v>2404</v>
      </c>
      <c r="V164" s="42"/>
      <c r="W164" s="42"/>
      <c r="X164" s="42" t="s">
        <v>3960</v>
      </c>
    </row>
    <row r="165" spans="1:24" s="5" customFormat="1" ht="63.75">
      <c r="A165" s="49">
        <v>154</v>
      </c>
      <c r="B165" s="11">
        <v>45292</v>
      </c>
      <c r="C165" s="42" t="s">
        <v>1923</v>
      </c>
      <c r="D165" s="42" t="s">
        <v>2630</v>
      </c>
      <c r="E165" s="6" t="s">
        <v>1913</v>
      </c>
      <c r="F165" s="42" t="s">
        <v>866</v>
      </c>
      <c r="G165" s="42">
        <v>41</v>
      </c>
      <c r="H165" s="42">
        <v>100</v>
      </c>
      <c r="I165" s="42"/>
      <c r="J165" s="8">
        <v>34.9</v>
      </c>
      <c r="K165" s="42"/>
      <c r="L165" s="42" t="s">
        <v>994</v>
      </c>
      <c r="M165" s="11">
        <v>42751</v>
      </c>
      <c r="N165" s="9" t="s">
        <v>3426</v>
      </c>
      <c r="O165" s="9">
        <v>674265.21</v>
      </c>
      <c r="P165" s="9">
        <v>1218000</v>
      </c>
      <c r="Q165" s="9">
        <v>1218000</v>
      </c>
      <c r="R165" s="42" t="s">
        <v>3621</v>
      </c>
      <c r="S165" s="11">
        <v>42808</v>
      </c>
      <c r="T165" s="42" t="s">
        <v>266</v>
      </c>
      <c r="U165" s="42" t="s">
        <v>2405</v>
      </c>
      <c r="V165" s="42"/>
      <c r="W165" s="42"/>
      <c r="X165" s="42"/>
    </row>
    <row r="166" spans="1:24" s="5" customFormat="1" ht="51">
      <c r="A166" s="49">
        <v>155</v>
      </c>
      <c r="B166" s="11">
        <v>45292</v>
      </c>
      <c r="C166" s="42" t="s">
        <v>1923</v>
      </c>
      <c r="D166" s="42"/>
      <c r="E166" s="6" t="s">
        <v>902</v>
      </c>
      <c r="F166" s="42" t="s">
        <v>866</v>
      </c>
      <c r="G166" s="42">
        <v>51</v>
      </c>
      <c r="H166" s="42">
        <v>36</v>
      </c>
      <c r="I166" s="42"/>
      <c r="J166" s="8">
        <v>63.53</v>
      </c>
      <c r="K166" s="42">
        <v>2</v>
      </c>
      <c r="L166" s="42" t="s">
        <v>994</v>
      </c>
      <c r="M166" s="42"/>
      <c r="N166" s="9" t="s">
        <v>2666</v>
      </c>
      <c r="O166" s="9"/>
      <c r="P166" s="9"/>
      <c r="Q166" s="29"/>
      <c r="R166" s="42" t="s">
        <v>2406</v>
      </c>
      <c r="S166" s="11">
        <v>31454</v>
      </c>
      <c r="T166" s="42" t="s">
        <v>266</v>
      </c>
      <c r="U166" s="42" t="s">
        <v>2407</v>
      </c>
      <c r="V166" s="42"/>
      <c r="W166" s="42"/>
      <c r="X166" s="42" t="s">
        <v>3960</v>
      </c>
    </row>
    <row r="167" spans="1:24" s="5" customFormat="1" ht="51">
      <c r="A167" s="49">
        <v>156</v>
      </c>
      <c r="B167" s="11">
        <v>45292</v>
      </c>
      <c r="C167" s="42" t="s">
        <v>1923</v>
      </c>
      <c r="D167" s="42"/>
      <c r="E167" s="6" t="s">
        <v>832</v>
      </c>
      <c r="F167" s="42" t="s">
        <v>866</v>
      </c>
      <c r="G167" s="42">
        <v>55</v>
      </c>
      <c r="H167" s="42">
        <v>24</v>
      </c>
      <c r="I167" s="42"/>
      <c r="J167" s="8">
        <v>63.71</v>
      </c>
      <c r="K167" s="42">
        <v>1</v>
      </c>
      <c r="L167" s="42" t="s">
        <v>994</v>
      </c>
      <c r="M167" s="42"/>
      <c r="N167" s="9" t="s">
        <v>3212</v>
      </c>
      <c r="O167" s="9"/>
      <c r="P167" s="9"/>
      <c r="Q167" s="29"/>
      <c r="R167" s="42" t="s">
        <v>966</v>
      </c>
      <c r="S167" s="11">
        <v>42674</v>
      </c>
      <c r="T167" s="42" t="s">
        <v>266</v>
      </c>
      <c r="U167" s="42" t="s">
        <v>3081</v>
      </c>
      <c r="V167" s="42">
        <v>63.71</v>
      </c>
      <c r="W167" s="42"/>
      <c r="X167" s="42" t="s">
        <v>3960</v>
      </c>
    </row>
    <row r="168" spans="1:24" s="5" customFormat="1" ht="63.75">
      <c r="A168" s="49">
        <v>157</v>
      </c>
      <c r="B168" s="11">
        <v>45292</v>
      </c>
      <c r="C168" s="42" t="s">
        <v>1923</v>
      </c>
      <c r="D168" s="42" t="s">
        <v>881</v>
      </c>
      <c r="E168" s="6" t="s">
        <v>1019</v>
      </c>
      <c r="F168" s="42" t="s">
        <v>866</v>
      </c>
      <c r="G168" s="42">
        <v>55</v>
      </c>
      <c r="H168" s="42">
        <v>79</v>
      </c>
      <c r="I168" s="42"/>
      <c r="J168" s="8">
        <v>50.4</v>
      </c>
      <c r="K168" s="42">
        <v>5</v>
      </c>
      <c r="L168" s="42" t="s">
        <v>994</v>
      </c>
      <c r="M168" s="42"/>
      <c r="N168" s="9" t="s">
        <v>5321</v>
      </c>
      <c r="O168" s="9">
        <v>928395.72</v>
      </c>
      <c r="P168" s="9"/>
      <c r="Q168" s="29"/>
      <c r="R168" s="42" t="s">
        <v>4616</v>
      </c>
      <c r="S168" s="11">
        <v>31449</v>
      </c>
      <c r="T168" s="42" t="s">
        <v>266</v>
      </c>
      <c r="U168" s="42" t="s">
        <v>3082</v>
      </c>
      <c r="V168" s="42"/>
      <c r="W168" s="42"/>
      <c r="X168" s="42"/>
    </row>
    <row r="169" spans="1:24" s="5" customFormat="1" ht="80.45" customHeight="1">
      <c r="A169" s="49">
        <v>158</v>
      </c>
      <c r="B169" s="11">
        <v>45292</v>
      </c>
      <c r="C169" s="42" t="s">
        <v>1923</v>
      </c>
      <c r="D169" s="42"/>
      <c r="E169" s="42" t="s">
        <v>176</v>
      </c>
      <c r="F169" s="42" t="s">
        <v>866</v>
      </c>
      <c r="G169" s="42">
        <v>65</v>
      </c>
      <c r="H169" s="42" t="s">
        <v>1309</v>
      </c>
      <c r="I169" s="42"/>
      <c r="J169" s="8">
        <v>43.88</v>
      </c>
      <c r="K169" s="42">
        <v>3</v>
      </c>
      <c r="L169" s="42" t="s">
        <v>994</v>
      </c>
      <c r="M169" s="42"/>
      <c r="N169" s="9" t="s">
        <v>1938</v>
      </c>
      <c r="O169" s="9"/>
      <c r="P169" s="9"/>
      <c r="Q169" s="29"/>
      <c r="R169" s="42"/>
      <c r="S169" s="42"/>
      <c r="T169" s="42"/>
      <c r="U169" s="42"/>
      <c r="V169" s="42"/>
      <c r="W169" s="42"/>
      <c r="X169" s="42" t="s">
        <v>3960</v>
      </c>
    </row>
    <row r="170" spans="1:24" s="5" customFormat="1" ht="80.25" customHeight="1">
      <c r="A170" s="49">
        <v>159</v>
      </c>
      <c r="B170" s="11">
        <v>45292</v>
      </c>
      <c r="C170" s="42" t="s">
        <v>1923</v>
      </c>
      <c r="D170" s="42"/>
      <c r="E170" s="42" t="s">
        <v>177</v>
      </c>
      <c r="F170" s="42" t="s">
        <v>866</v>
      </c>
      <c r="G170" s="42">
        <v>65</v>
      </c>
      <c r="H170" s="42" t="s">
        <v>3194</v>
      </c>
      <c r="I170" s="42"/>
      <c r="J170" s="8">
        <v>29.87</v>
      </c>
      <c r="K170" s="42">
        <v>3</v>
      </c>
      <c r="L170" s="42" t="s">
        <v>994</v>
      </c>
      <c r="M170" s="42"/>
      <c r="N170" s="9" t="s">
        <v>1938</v>
      </c>
      <c r="O170" s="9"/>
      <c r="P170" s="9"/>
      <c r="Q170" s="29"/>
      <c r="R170" s="42" t="s">
        <v>4396</v>
      </c>
      <c r="S170" s="42"/>
      <c r="T170" s="42"/>
      <c r="U170" s="42" t="s">
        <v>4395</v>
      </c>
      <c r="V170" s="42"/>
      <c r="W170" s="42"/>
      <c r="X170" s="42" t="s">
        <v>3960</v>
      </c>
    </row>
    <row r="171" spans="1:24" s="5" customFormat="1" ht="91.5" customHeight="1">
      <c r="A171" s="49">
        <v>160</v>
      </c>
      <c r="B171" s="11">
        <v>45292</v>
      </c>
      <c r="C171" s="42" t="s">
        <v>1923</v>
      </c>
      <c r="D171" s="42" t="s">
        <v>3699</v>
      </c>
      <c r="E171" s="42" t="s">
        <v>550</v>
      </c>
      <c r="F171" s="42" t="s">
        <v>866</v>
      </c>
      <c r="G171" s="42">
        <v>65</v>
      </c>
      <c r="H171" s="42" t="s">
        <v>1461</v>
      </c>
      <c r="I171" s="42" t="s">
        <v>652</v>
      </c>
      <c r="J171" s="8">
        <f>35.07*481/1000</f>
        <v>16.868670000000002</v>
      </c>
      <c r="K171" s="42">
        <v>6</v>
      </c>
      <c r="L171" s="42" t="s">
        <v>994</v>
      </c>
      <c r="M171" s="11">
        <v>38693</v>
      </c>
      <c r="N171" s="9" t="s">
        <v>3698</v>
      </c>
      <c r="O171" s="9">
        <v>668283.64</v>
      </c>
      <c r="P171" s="9"/>
      <c r="Q171" s="29"/>
      <c r="R171" s="42" t="s">
        <v>4396</v>
      </c>
      <c r="S171" s="11"/>
      <c r="T171" s="42"/>
      <c r="U171" s="42" t="s">
        <v>4397</v>
      </c>
      <c r="V171" s="42"/>
      <c r="W171" s="42"/>
      <c r="X171" s="42"/>
    </row>
    <row r="172" spans="1:24" s="5" customFormat="1" ht="96" customHeight="1">
      <c r="A172" s="49">
        <v>161</v>
      </c>
      <c r="B172" s="11">
        <v>45292</v>
      </c>
      <c r="C172" s="42" t="s">
        <v>1923</v>
      </c>
      <c r="D172" s="42" t="s">
        <v>2659</v>
      </c>
      <c r="E172" s="42" t="s">
        <v>551</v>
      </c>
      <c r="F172" s="42" t="s">
        <v>866</v>
      </c>
      <c r="G172" s="42">
        <v>65</v>
      </c>
      <c r="H172" s="42" t="s">
        <v>1429</v>
      </c>
      <c r="I172" s="42" t="s">
        <v>666</v>
      </c>
      <c r="J172" s="8">
        <v>17.8</v>
      </c>
      <c r="K172" s="42">
        <v>6</v>
      </c>
      <c r="L172" s="42" t="s">
        <v>994</v>
      </c>
      <c r="M172" s="11">
        <v>38769</v>
      </c>
      <c r="N172" s="9" t="s">
        <v>2658</v>
      </c>
      <c r="O172" s="9">
        <v>672091.53</v>
      </c>
      <c r="P172" s="9"/>
      <c r="Q172" s="29"/>
      <c r="R172" s="42" t="s">
        <v>4396</v>
      </c>
      <c r="S172" s="42"/>
      <c r="T172" s="42"/>
      <c r="U172" s="42" t="s">
        <v>4398</v>
      </c>
      <c r="V172" s="42"/>
      <c r="W172" s="42"/>
      <c r="X172" s="42"/>
    </row>
    <row r="173" spans="1:24" s="5" customFormat="1" ht="78" customHeight="1">
      <c r="A173" s="49">
        <v>162</v>
      </c>
      <c r="B173" s="11">
        <v>45292</v>
      </c>
      <c r="C173" s="42" t="s">
        <v>1923</v>
      </c>
      <c r="D173" s="42"/>
      <c r="E173" s="42" t="s">
        <v>295</v>
      </c>
      <c r="F173" s="42" t="s">
        <v>866</v>
      </c>
      <c r="G173" s="42">
        <v>65</v>
      </c>
      <c r="H173" s="42" t="s">
        <v>214</v>
      </c>
      <c r="I173" s="42"/>
      <c r="J173" s="8">
        <v>20.04</v>
      </c>
      <c r="K173" s="42">
        <v>7</v>
      </c>
      <c r="L173" s="42" t="s">
        <v>994</v>
      </c>
      <c r="M173" s="42"/>
      <c r="N173" s="9" t="s">
        <v>1938</v>
      </c>
      <c r="O173" s="9"/>
      <c r="P173" s="9"/>
      <c r="Q173" s="29"/>
      <c r="R173" s="42" t="s">
        <v>4396</v>
      </c>
      <c r="S173" s="42"/>
      <c r="T173" s="42"/>
      <c r="U173" s="42" t="s">
        <v>4399</v>
      </c>
      <c r="V173" s="42"/>
      <c r="W173" s="42"/>
      <c r="X173" s="42" t="s">
        <v>3960</v>
      </c>
    </row>
    <row r="174" spans="1:24" s="5" customFormat="1" ht="79.5" customHeight="1">
      <c r="A174" s="49">
        <v>163</v>
      </c>
      <c r="B174" s="11">
        <v>45292</v>
      </c>
      <c r="C174" s="42" t="s">
        <v>1923</v>
      </c>
      <c r="D174" s="42"/>
      <c r="E174" s="42" t="s">
        <v>1935</v>
      </c>
      <c r="F174" s="42" t="s">
        <v>866</v>
      </c>
      <c r="G174" s="42">
        <v>65</v>
      </c>
      <c r="H174" s="42" t="s">
        <v>1748</v>
      </c>
      <c r="I174" s="42"/>
      <c r="J174" s="8">
        <v>19.68</v>
      </c>
      <c r="K174" s="42">
        <v>8</v>
      </c>
      <c r="L174" s="42" t="s">
        <v>994</v>
      </c>
      <c r="M174" s="42"/>
      <c r="N174" s="9" t="s">
        <v>1938</v>
      </c>
      <c r="O174" s="9"/>
      <c r="P174" s="9"/>
      <c r="Q174" s="29"/>
      <c r="R174" s="42" t="s">
        <v>4400</v>
      </c>
      <c r="S174" s="42"/>
      <c r="T174" s="42"/>
      <c r="U174" s="42" t="s">
        <v>4401</v>
      </c>
      <c r="V174" s="42"/>
      <c r="W174" s="42"/>
      <c r="X174" s="42" t="s">
        <v>3960</v>
      </c>
    </row>
    <row r="175" spans="1:24" s="5" customFormat="1" ht="76.5" customHeight="1">
      <c r="A175" s="49">
        <v>164</v>
      </c>
      <c r="B175" s="11">
        <v>45292</v>
      </c>
      <c r="C175" s="42" t="s">
        <v>1923</v>
      </c>
      <c r="D175" s="42"/>
      <c r="E175" s="42" t="s">
        <v>529</v>
      </c>
      <c r="F175" s="42" t="s">
        <v>866</v>
      </c>
      <c r="G175" s="42">
        <v>65</v>
      </c>
      <c r="H175" s="42" t="s">
        <v>215</v>
      </c>
      <c r="I175" s="42"/>
      <c r="J175" s="8">
        <v>30.12</v>
      </c>
      <c r="K175" s="42">
        <v>7</v>
      </c>
      <c r="L175" s="42" t="s">
        <v>994</v>
      </c>
      <c r="M175" s="42"/>
      <c r="N175" s="9" t="s">
        <v>1938</v>
      </c>
      <c r="O175" s="9"/>
      <c r="P175" s="9"/>
      <c r="Q175" s="29"/>
      <c r="R175" s="42" t="s">
        <v>4587</v>
      </c>
      <c r="S175" s="11">
        <v>44287</v>
      </c>
      <c r="T175" s="42" t="s">
        <v>266</v>
      </c>
      <c r="U175" s="42" t="s">
        <v>4182</v>
      </c>
      <c r="V175" s="42"/>
      <c r="W175" s="42"/>
      <c r="X175" s="42" t="s">
        <v>3960</v>
      </c>
    </row>
    <row r="176" spans="1:24" s="5" customFormat="1" ht="76.5" customHeight="1">
      <c r="A176" s="49">
        <v>165</v>
      </c>
      <c r="B176" s="11">
        <v>45292</v>
      </c>
      <c r="C176" s="42" t="s">
        <v>1923</v>
      </c>
      <c r="D176" s="42"/>
      <c r="E176" s="42" t="s">
        <v>3169</v>
      </c>
      <c r="F176" s="42" t="s">
        <v>866</v>
      </c>
      <c r="G176" s="42">
        <v>65</v>
      </c>
      <c r="H176" s="42" t="s">
        <v>2057</v>
      </c>
      <c r="I176" s="42"/>
      <c r="J176" s="8">
        <v>30.57</v>
      </c>
      <c r="K176" s="42">
        <v>7</v>
      </c>
      <c r="L176" s="42" t="s">
        <v>994</v>
      </c>
      <c r="M176" s="42"/>
      <c r="N176" s="9" t="s">
        <v>1938</v>
      </c>
      <c r="O176" s="9"/>
      <c r="P176" s="9"/>
      <c r="Q176" s="29"/>
      <c r="R176" s="42"/>
      <c r="S176" s="11"/>
      <c r="T176" s="42"/>
      <c r="U176" s="42"/>
      <c r="V176" s="42">
        <v>30.57</v>
      </c>
      <c r="W176" s="42"/>
      <c r="X176" s="42" t="s">
        <v>3960</v>
      </c>
    </row>
    <row r="177" spans="1:25" s="5" customFormat="1" ht="82.5" customHeight="1">
      <c r="A177" s="49">
        <v>166</v>
      </c>
      <c r="B177" s="11">
        <v>45292</v>
      </c>
      <c r="C177" s="42" t="s">
        <v>1923</v>
      </c>
      <c r="D177" s="42"/>
      <c r="E177" s="42" t="s">
        <v>1936</v>
      </c>
      <c r="F177" s="42" t="s">
        <v>866</v>
      </c>
      <c r="G177" s="42">
        <v>65</v>
      </c>
      <c r="H177" s="42" t="s">
        <v>823</v>
      </c>
      <c r="I177" s="42"/>
      <c r="J177" s="8">
        <v>31.47</v>
      </c>
      <c r="K177" s="42">
        <v>8</v>
      </c>
      <c r="L177" s="42" t="s">
        <v>994</v>
      </c>
      <c r="M177" s="42"/>
      <c r="N177" s="9" t="s">
        <v>4079</v>
      </c>
      <c r="O177" s="9"/>
      <c r="P177" s="9"/>
      <c r="Q177" s="29"/>
      <c r="R177" s="42" t="s">
        <v>4621</v>
      </c>
      <c r="S177" s="11" t="s">
        <v>4623</v>
      </c>
      <c r="T177" s="42" t="s">
        <v>4579</v>
      </c>
      <c r="U177" s="42" t="s">
        <v>4622</v>
      </c>
      <c r="V177" s="42">
        <v>20.28</v>
      </c>
      <c r="W177" s="42"/>
      <c r="X177" s="42" t="s">
        <v>3960</v>
      </c>
    </row>
    <row r="178" spans="1:25" s="5" customFormat="1" ht="38.25">
      <c r="A178" s="49">
        <v>167</v>
      </c>
      <c r="B178" s="11">
        <v>45292</v>
      </c>
      <c r="C178" s="42" t="s">
        <v>1923</v>
      </c>
      <c r="D178" s="42" t="s">
        <v>4089</v>
      </c>
      <c r="E178" s="42" t="s">
        <v>4143</v>
      </c>
      <c r="F178" s="42" t="s">
        <v>866</v>
      </c>
      <c r="G178" s="42">
        <v>71</v>
      </c>
      <c r="H178" s="42">
        <v>3</v>
      </c>
      <c r="I178" s="42"/>
      <c r="J178" s="8">
        <v>34.1</v>
      </c>
      <c r="K178" s="42">
        <v>1</v>
      </c>
      <c r="L178" s="42" t="s">
        <v>994</v>
      </c>
      <c r="M178" s="42"/>
      <c r="N178" s="9" t="s">
        <v>4096</v>
      </c>
      <c r="O178" s="9">
        <v>633092.76</v>
      </c>
      <c r="P178" s="9">
        <v>1128000</v>
      </c>
      <c r="Q178" s="8">
        <v>1128000</v>
      </c>
      <c r="R178" s="42" t="s">
        <v>4964</v>
      </c>
      <c r="S178" s="11">
        <v>44712</v>
      </c>
      <c r="T178" s="42" t="s">
        <v>266</v>
      </c>
      <c r="U178" s="42" t="s">
        <v>4965</v>
      </c>
      <c r="V178" s="8">
        <v>34.1</v>
      </c>
      <c r="W178" s="42"/>
      <c r="X178" s="42"/>
    </row>
    <row r="179" spans="1:25" s="5" customFormat="1" ht="51">
      <c r="A179" s="49">
        <v>168</v>
      </c>
      <c r="B179" s="11">
        <v>45292</v>
      </c>
      <c r="C179" s="42" t="s">
        <v>1923</v>
      </c>
      <c r="D179" s="42" t="s">
        <v>4091</v>
      </c>
      <c r="E179" s="41" t="s">
        <v>4146</v>
      </c>
      <c r="F179" s="42" t="s">
        <v>866</v>
      </c>
      <c r="G179" s="42">
        <v>71</v>
      </c>
      <c r="H179" s="42">
        <v>25</v>
      </c>
      <c r="I179" s="42"/>
      <c r="J179" s="8">
        <v>29.2</v>
      </c>
      <c r="K179" s="42">
        <v>1</v>
      </c>
      <c r="L179" s="42" t="s">
        <v>994</v>
      </c>
      <c r="M179" s="42"/>
      <c r="N179" s="9" t="s">
        <v>4098</v>
      </c>
      <c r="O179" s="9">
        <v>542120.48</v>
      </c>
      <c r="P179" s="9">
        <v>840000</v>
      </c>
      <c r="Q179" s="8">
        <v>840000</v>
      </c>
      <c r="R179" s="42" t="s">
        <v>4645</v>
      </c>
      <c r="S179" s="11">
        <v>44243</v>
      </c>
      <c r="T179" s="42" t="s">
        <v>266</v>
      </c>
      <c r="U179" s="42" t="s">
        <v>4041</v>
      </c>
      <c r="V179" s="8">
        <v>29.2</v>
      </c>
      <c r="W179" s="42"/>
      <c r="X179" s="42"/>
    </row>
    <row r="180" spans="1:25" s="5" customFormat="1" ht="38.25">
      <c r="A180" s="49">
        <v>169</v>
      </c>
      <c r="B180" s="11">
        <v>45292</v>
      </c>
      <c r="C180" s="42" t="s">
        <v>1923</v>
      </c>
      <c r="D180" s="42" t="s">
        <v>4092</v>
      </c>
      <c r="E180" s="42" t="s">
        <v>3125</v>
      </c>
      <c r="F180" s="42" t="s">
        <v>866</v>
      </c>
      <c r="G180" s="42">
        <v>71</v>
      </c>
      <c r="H180" s="42">
        <v>26</v>
      </c>
      <c r="I180" s="42"/>
      <c r="J180" s="8">
        <v>30.8</v>
      </c>
      <c r="K180" s="42">
        <v>1</v>
      </c>
      <c r="L180" s="42" t="s">
        <v>994</v>
      </c>
      <c r="M180" s="42"/>
      <c r="N180" s="9" t="s">
        <v>4097</v>
      </c>
      <c r="O180" s="9">
        <v>571825.72</v>
      </c>
      <c r="P180" s="9">
        <v>868000</v>
      </c>
      <c r="Q180" s="8">
        <v>868000</v>
      </c>
      <c r="R180" s="42" t="s">
        <v>4638</v>
      </c>
      <c r="S180" s="11">
        <v>44161</v>
      </c>
      <c r="T180" s="42" t="s">
        <v>266</v>
      </c>
      <c r="U180" s="42" t="s">
        <v>4103</v>
      </c>
      <c r="V180" s="8">
        <v>30.8</v>
      </c>
      <c r="W180" s="42"/>
      <c r="X180" s="42"/>
    </row>
    <row r="181" spans="1:25" s="5" customFormat="1" ht="51">
      <c r="A181" s="49">
        <v>170</v>
      </c>
      <c r="B181" s="11">
        <v>45292</v>
      </c>
      <c r="C181" s="42" t="s">
        <v>1923</v>
      </c>
      <c r="D181" s="42" t="s">
        <v>4090</v>
      </c>
      <c r="E181" s="41" t="s">
        <v>4147</v>
      </c>
      <c r="F181" s="42" t="s">
        <v>866</v>
      </c>
      <c r="G181" s="42">
        <v>71</v>
      </c>
      <c r="H181" s="42">
        <v>32</v>
      </c>
      <c r="I181" s="42"/>
      <c r="J181" s="8">
        <v>31.4</v>
      </c>
      <c r="K181" s="42">
        <v>1</v>
      </c>
      <c r="L181" s="42" t="s">
        <v>994</v>
      </c>
      <c r="M181" s="42"/>
      <c r="N181" s="9" t="s">
        <v>4099</v>
      </c>
      <c r="O181" s="9">
        <v>582965.18000000005</v>
      </c>
      <c r="P181" s="9">
        <v>888000</v>
      </c>
      <c r="Q181" s="8">
        <v>888000</v>
      </c>
      <c r="R181" s="42" t="s">
        <v>4717</v>
      </c>
      <c r="S181" s="11">
        <v>44712</v>
      </c>
      <c r="T181" s="42" t="s">
        <v>266</v>
      </c>
      <c r="U181" s="42" t="s">
        <v>4718</v>
      </c>
      <c r="V181" s="8">
        <v>31.4</v>
      </c>
      <c r="W181" s="42"/>
      <c r="X181" s="42"/>
    </row>
    <row r="182" spans="1:25" s="5" customFormat="1" ht="38.25">
      <c r="A182" s="49">
        <v>171</v>
      </c>
      <c r="B182" s="11">
        <v>45292</v>
      </c>
      <c r="C182" s="42" t="s">
        <v>1923</v>
      </c>
      <c r="D182" s="42" t="s">
        <v>4093</v>
      </c>
      <c r="E182" s="42" t="s">
        <v>472</v>
      </c>
      <c r="F182" s="42" t="s">
        <v>866</v>
      </c>
      <c r="G182" s="42">
        <v>71</v>
      </c>
      <c r="H182" s="42">
        <v>37</v>
      </c>
      <c r="I182" s="42"/>
      <c r="J182" s="8">
        <v>30.4</v>
      </c>
      <c r="K182" s="42">
        <v>2</v>
      </c>
      <c r="L182" s="42" t="s">
        <v>994</v>
      </c>
      <c r="M182" s="42"/>
      <c r="N182" s="9" t="s">
        <v>4100</v>
      </c>
      <c r="O182" s="9">
        <v>564399.41</v>
      </c>
      <c r="P182" s="9">
        <v>880000</v>
      </c>
      <c r="Q182" s="8">
        <v>880000</v>
      </c>
      <c r="R182" s="42" t="s">
        <v>4640</v>
      </c>
      <c r="S182" s="11">
        <v>44161</v>
      </c>
      <c r="T182" s="42" t="s">
        <v>266</v>
      </c>
      <c r="U182" s="42" t="s">
        <v>4102</v>
      </c>
      <c r="V182" s="8">
        <v>30.4</v>
      </c>
      <c r="W182" s="42"/>
      <c r="X182" s="42"/>
    </row>
    <row r="183" spans="1:25" s="5" customFormat="1" ht="51" customHeight="1">
      <c r="A183" s="49">
        <v>172</v>
      </c>
      <c r="B183" s="11">
        <v>45292</v>
      </c>
      <c r="C183" s="42" t="s">
        <v>1923</v>
      </c>
      <c r="D183" s="42" t="s">
        <v>4094</v>
      </c>
      <c r="E183" s="42" t="s">
        <v>370</v>
      </c>
      <c r="F183" s="42" t="s">
        <v>866</v>
      </c>
      <c r="G183" s="42">
        <v>71</v>
      </c>
      <c r="H183" s="42">
        <v>46</v>
      </c>
      <c r="I183" s="42"/>
      <c r="J183" s="8">
        <v>31.7</v>
      </c>
      <c r="K183" s="42">
        <v>2</v>
      </c>
      <c r="L183" s="42" t="s">
        <v>994</v>
      </c>
      <c r="M183" s="42"/>
      <c r="N183" s="9" t="s">
        <v>4101</v>
      </c>
      <c r="O183" s="9">
        <v>588534.91</v>
      </c>
      <c r="P183" s="9">
        <v>948000</v>
      </c>
      <c r="Q183" s="8">
        <v>948000</v>
      </c>
      <c r="R183" s="42" t="s">
        <v>4639</v>
      </c>
      <c r="S183" s="11">
        <v>44161</v>
      </c>
      <c r="T183" s="42" t="s">
        <v>266</v>
      </c>
      <c r="U183" s="42" t="s">
        <v>4104</v>
      </c>
      <c r="V183" s="8">
        <v>31.7</v>
      </c>
      <c r="W183" s="42"/>
      <c r="X183" s="42"/>
    </row>
    <row r="184" spans="1:25" s="5" customFormat="1" ht="42.75" customHeight="1">
      <c r="A184" s="49">
        <v>173</v>
      </c>
      <c r="B184" s="11">
        <v>45292</v>
      </c>
      <c r="C184" s="42" t="s">
        <v>1923</v>
      </c>
      <c r="D184" s="42" t="s">
        <v>4130</v>
      </c>
      <c r="E184" s="42" t="s">
        <v>4151</v>
      </c>
      <c r="F184" s="42" t="s">
        <v>866</v>
      </c>
      <c r="G184" s="42">
        <v>71</v>
      </c>
      <c r="H184" s="42">
        <v>31</v>
      </c>
      <c r="I184" s="42"/>
      <c r="J184" s="8">
        <v>34.6</v>
      </c>
      <c r="K184" s="42"/>
      <c r="L184" s="42" t="s">
        <v>994</v>
      </c>
      <c r="M184" s="42"/>
      <c r="N184" s="9" t="s">
        <v>4357</v>
      </c>
      <c r="O184" s="9">
        <v>642375.64</v>
      </c>
      <c r="P184" s="9">
        <v>1328000</v>
      </c>
      <c r="Q184" s="8">
        <v>1328000</v>
      </c>
      <c r="R184" s="42" t="s">
        <v>4356</v>
      </c>
      <c r="S184" s="11">
        <v>44587</v>
      </c>
      <c r="T184" s="42" t="s">
        <v>266</v>
      </c>
      <c r="U184" s="42" t="s">
        <v>4213</v>
      </c>
      <c r="V184" s="8">
        <v>34.6</v>
      </c>
      <c r="W184" s="42"/>
      <c r="X184" s="42"/>
    </row>
    <row r="185" spans="1:25" s="5" customFormat="1" ht="39" customHeight="1">
      <c r="A185" s="49">
        <v>174</v>
      </c>
      <c r="B185" s="11">
        <v>45292</v>
      </c>
      <c r="C185" s="42" t="s">
        <v>1923</v>
      </c>
      <c r="D185" s="42" t="s">
        <v>4131</v>
      </c>
      <c r="E185" s="41" t="s">
        <v>4152</v>
      </c>
      <c r="F185" s="42" t="s">
        <v>866</v>
      </c>
      <c r="G185" s="42">
        <v>71</v>
      </c>
      <c r="H185" s="42">
        <v>43</v>
      </c>
      <c r="I185" s="42"/>
      <c r="J185" s="8">
        <v>34.200000000000003</v>
      </c>
      <c r="K185" s="42"/>
      <c r="L185" s="42" t="s">
        <v>994</v>
      </c>
      <c r="M185" s="42"/>
      <c r="N185" s="9" t="s">
        <v>4358</v>
      </c>
      <c r="O185" s="9">
        <v>634949.32999999996</v>
      </c>
      <c r="P185" s="9">
        <v>976000</v>
      </c>
      <c r="Q185" s="8">
        <v>976000</v>
      </c>
      <c r="R185" s="42" t="s">
        <v>5831</v>
      </c>
      <c r="S185" s="11">
        <v>45005</v>
      </c>
      <c r="T185" s="42" t="s">
        <v>266</v>
      </c>
      <c r="U185" s="42" t="s">
        <v>3986</v>
      </c>
      <c r="V185" s="8">
        <v>34.200000000000003</v>
      </c>
      <c r="W185" s="42"/>
      <c r="X185" s="42"/>
      <c r="Y185" s="5" t="s">
        <v>5007</v>
      </c>
    </row>
    <row r="186" spans="1:25" s="5" customFormat="1" ht="54.75" customHeight="1">
      <c r="A186" s="49">
        <v>175</v>
      </c>
      <c r="B186" s="11">
        <v>45292</v>
      </c>
      <c r="C186" s="42" t="s">
        <v>1923</v>
      </c>
      <c r="D186" s="42" t="s">
        <v>4132</v>
      </c>
      <c r="E186" s="41" t="s">
        <v>4153</v>
      </c>
      <c r="F186" s="42" t="s">
        <v>866</v>
      </c>
      <c r="G186" s="42">
        <v>71</v>
      </c>
      <c r="H186" s="42">
        <v>57</v>
      </c>
      <c r="I186" s="42"/>
      <c r="J186" s="8">
        <v>65.3</v>
      </c>
      <c r="K186" s="42"/>
      <c r="L186" s="42" t="s">
        <v>994</v>
      </c>
      <c r="M186" s="42"/>
      <c r="N186" s="9" t="s">
        <v>4133</v>
      </c>
      <c r="O186" s="9">
        <v>1212344.78</v>
      </c>
      <c r="P186" s="9">
        <v>2560000</v>
      </c>
      <c r="Q186" s="8">
        <v>2560000</v>
      </c>
      <c r="R186" s="42" t="s">
        <v>4180</v>
      </c>
      <c r="S186" s="11">
        <v>44273</v>
      </c>
      <c r="T186" s="42" t="s">
        <v>266</v>
      </c>
      <c r="U186" s="42" t="s">
        <v>4181</v>
      </c>
      <c r="V186" s="8">
        <v>65.3</v>
      </c>
      <c r="W186" s="42"/>
      <c r="X186" s="42"/>
    </row>
    <row r="187" spans="1:25" s="5" customFormat="1" ht="51">
      <c r="A187" s="49">
        <v>176</v>
      </c>
      <c r="B187" s="11">
        <v>45292</v>
      </c>
      <c r="C187" s="42" t="s">
        <v>1923</v>
      </c>
      <c r="D187" s="42" t="s">
        <v>4134</v>
      </c>
      <c r="E187" s="41" t="s">
        <v>4155</v>
      </c>
      <c r="F187" s="42" t="s">
        <v>866</v>
      </c>
      <c r="G187" s="42">
        <v>71</v>
      </c>
      <c r="H187" s="42">
        <v>7</v>
      </c>
      <c r="I187" s="42"/>
      <c r="J187" s="8">
        <v>35.1</v>
      </c>
      <c r="K187" s="42">
        <v>1</v>
      </c>
      <c r="L187" s="42" t="s">
        <v>994</v>
      </c>
      <c r="M187" s="11">
        <v>44489</v>
      </c>
      <c r="N187" s="9" t="s">
        <v>4135</v>
      </c>
      <c r="O187" s="9">
        <v>651658.53</v>
      </c>
      <c r="P187" s="9">
        <v>1130256</v>
      </c>
      <c r="Q187" s="8">
        <v>1130256</v>
      </c>
      <c r="R187" s="42" t="s">
        <v>5857</v>
      </c>
      <c r="S187" s="11">
        <v>45062</v>
      </c>
      <c r="T187" s="42" t="s">
        <v>266</v>
      </c>
      <c r="U187" s="42" t="s">
        <v>5858</v>
      </c>
      <c r="V187" s="8"/>
      <c r="W187" s="42"/>
      <c r="X187" s="42"/>
      <c r="Y187" s="5" t="s">
        <v>4319</v>
      </c>
    </row>
    <row r="188" spans="1:25" s="5" customFormat="1" ht="51">
      <c r="A188" s="49">
        <v>177</v>
      </c>
      <c r="B188" s="11">
        <v>45292</v>
      </c>
      <c r="C188" s="42" t="s">
        <v>1923</v>
      </c>
      <c r="D188" s="42" t="s">
        <v>4136</v>
      </c>
      <c r="E188" s="42" t="s">
        <v>4156</v>
      </c>
      <c r="F188" s="42" t="s">
        <v>866</v>
      </c>
      <c r="G188" s="42">
        <v>71</v>
      </c>
      <c r="H188" s="42">
        <v>18</v>
      </c>
      <c r="I188" s="42"/>
      <c r="J188" s="8">
        <v>50.5</v>
      </c>
      <c r="K188" s="42">
        <v>2</v>
      </c>
      <c r="L188" s="42" t="s">
        <v>994</v>
      </c>
      <c r="M188" s="11">
        <v>44489</v>
      </c>
      <c r="N188" s="9" t="s">
        <v>4137</v>
      </c>
      <c r="O188" s="9">
        <v>937571.39</v>
      </c>
      <c r="P188" s="9">
        <v>1957080</v>
      </c>
      <c r="Q188" s="8">
        <v>1957080</v>
      </c>
      <c r="R188" s="42" t="s">
        <v>4990</v>
      </c>
      <c r="S188" s="11">
        <v>44845</v>
      </c>
      <c r="T188" s="42" t="s">
        <v>266</v>
      </c>
      <c r="U188" s="42" t="s">
        <v>4991</v>
      </c>
      <c r="V188" s="8">
        <v>50.5</v>
      </c>
      <c r="W188" s="42"/>
      <c r="X188" s="42"/>
    </row>
    <row r="189" spans="1:25" s="5" customFormat="1" ht="38.25">
      <c r="A189" s="49">
        <v>178</v>
      </c>
      <c r="B189" s="11">
        <v>45292</v>
      </c>
      <c r="C189" s="42" t="s">
        <v>1923</v>
      </c>
      <c r="D189" s="42" t="s">
        <v>4138</v>
      </c>
      <c r="E189" s="41" t="s">
        <v>4158</v>
      </c>
      <c r="F189" s="42" t="s">
        <v>866</v>
      </c>
      <c r="G189" s="42">
        <v>71</v>
      </c>
      <c r="H189" s="42">
        <v>4</v>
      </c>
      <c r="I189" s="42"/>
      <c r="J189" s="8">
        <v>35</v>
      </c>
      <c r="K189" s="42">
        <v>1</v>
      </c>
      <c r="L189" s="42" t="s">
        <v>994</v>
      </c>
      <c r="M189" s="11">
        <v>44489</v>
      </c>
      <c r="N189" s="9" t="s">
        <v>4139</v>
      </c>
      <c r="O189" s="9">
        <v>649801.94999999995</v>
      </c>
      <c r="P189" s="9">
        <v>1085136</v>
      </c>
      <c r="Q189" s="8">
        <v>1085136</v>
      </c>
      <c r="R189" s="42" t="s">
        <v>4320</v>
      </c>
      <c r="S189" s="11">
        <v>44594</v>
      </c>
      <c r="T189" s="42" t="s">
        <v>266</v>
      </c>
      <c r="U189" s="42" t="s">
        <v>4321</v>
      </c>
      <c r="V189" s="8">
        <v>35</v>
      </c>
      <c r="W189" s="42"/>
      <c r="X189" s="42"/>
    </row>
    <row r="190" spans="1:25" s="5" customFormat="1" ht="51">
      <c r="A190" s="49">
        <v>179</v>
      </c>
      <c r="B190" s="11">
        <v>45292</v>
      </c>
      <c r="C190" s="42" t="s">
        <v>1923</v>
      </c>
      <c r="D190" s="42" t="s">
        <v>4140</v>
      </c>
      <c r="E190" s="41" t="s">
        <v>4159</v>
      </c>
      <c r="F190" s="42" t="s">
        <v>866</v>
      </c>
      <c r="G190" s="42">
        <v>71</v>
      </c>
      <c r="H190" s="42">
        <v>15</v>
      </c>
      <c r="I190" s="42"/>
      <c r="J190" s="8">
        <v>33.9</v>
      </c>
      <c r="K190" s="42">
        <v>2</v>
      </c>
      <c r="L190" s="42" t="s">
        <v>994</v>
      </c>
      <c r="M190" s="11">
        <v>44489</v>
      </c>
      <c r="N190" s="9" t="s">
        <v>4141</v>
      </c>
      <c r="O190" s="9">
        <v>629379.6</v>
      </c>
      <c r="P190" s="9">
        <v>1019148</v>
      </c>
      <c r="Q190" s="8">
        <v>1019148</v>
      </c>
      <c r="R190" s="42" t="s">
        <v>4325</v>
      </c>
      <c r="S190" s="11">
        <v>44636</v>
      </c>
      <c r="T190" s="42" t="s">
        <v>266</v>
      </c>
      <c r="U190" s="42" t="s">
        <v>4326</v>
      </c>
      <c r="V190" s="8">
        <v>33.9</v>
      </c>
      <c r="W190" s="42"/>
      <c r="X190" s="42"/>
    </row>
    <row r="191" spans="1:25" s="5" customFormat="1" ht="51">
      <c r="A191" s="49">
        <v>180</v>
      </c>
      <c r="B191" s="11">
        <v>45292</v>
      </c>
      <c r="C191" s="42" t="s">
        <v>1923</v>
      </c>
      <c r="D191" s="42" t="s">
        <v>5136</v>
      </c>
      <c r="E191" s="41" t="s">
        <v>5043</v>
      </c>
      <c r="F191" s="42" t="s">
        <v>866</v>
      </c>
      <c r="G191" s="42" t="s">
        <v>5113</v>
      </c>
      <c r="H191" s="42">
        <v>1</v>
      </c>
      <c r="I191" s="42"/>
      <c r="J191" s="8">
        <v>42.1</v>
      </c>
      <c r="K191" s="42">
        <v>1</v>
      </c>
      <c r="L191" s="42" t="s">
        <v>994</v>
      </c>
      <c r="M191" s="11">
        <v>44923</v>
      </c>
      <c r="N191" s="9" t="s">
        <v>5137</v>
      </c>
      <c r="O191" s="9">
        <v>781618.92</v>
      </c>
      <c r="P191" s="9">
        <v>2880000</v>
      </c>
      <c r="Q191" s="8">
        <v>2880000</v>
      </c>
      <c r="R191" s="42" t="s">
        <v>6122</v>
      </c>
      <c r="S191" s="11">
        <v>45271</v>
      </c>
      <c r="T191" s="42" t="s">
        <v>266</v>
      </c>
      <c r="U191" s="42" t="s">
        <v>6123</v>
      </c>
      <c r="V191" s="8"/>
      <c r="W191" s="42"/>
      <c r="X191" s="42"/>
    </row>
    <row r="192" spans="1:25" s="5" customFormat="1" ht="38.25">
      <c r="A192" s="49">
        <v>181</v>
      </c>
      <c r="B192" s="11">
        <v>45292</v>
      </c>
      <c r="C192" s="42" t="s">
        <v>1923</v>
      </c>
      <c r="D192" s="42" t="s">
        <v>5138</v>
      </c>
      <c r="E192" s="41" t="s">
        <v>4310</v>
      </c>
      <c r="F192" s="42" t="s">
        <v>866</v>
      </c>
      <c r="G192" s="42" t="s">
        <v>5113</v>
      </c>
      <c r="H192" s="42">
        <v>2</v>
      </c>
      <c r="I192" s="42"/>
      <c r="J192" s="8">
        <v>28.1</v>
      </c>
      <c r="K192" s="42">
        <v>1</v>
      </c>
      <c r="L192" s="42" t="s">
        <v>994</v>
      </c>
      <c r="M192" s="11">
        <v>44923</v>
      </c>
      <c r="N192" s="9" t="s">
        <v>5139</v>
      </c>
      <c r="O192" s="9">
        <v>521698.14</v>
      </c>
      <c r="P192" s="9">
        <v>2016000</v>
      </c>
      <c r="Q192" s="8">
        <v>2016000</v>
      </c>
      <c r="R192" s="42"/>
      <c r="S192" s="11"/>
      <c r="T192" s="42"/>
      <c r="U192" s="42"/>
      <c r="V192" s="8"/>
      <c r="W192" s="42"/>
      <c r="X192" s="42"/>
    </row>
    <row r="193" spans="1:24" s="5" customFormat="1" ht="51">
      <c r="A193" s="49">
        <v>182</v>
      </c>
      <c r="B193" s="11">
        <v>45292</v>
      </c>
      <c r="C193" s="42" t="s">
        <v>1923</v>
      </c>
      <c r="D193" s="42" t="s">
        <v>5140</v>
      </c>
      <c r="E193" s="41" t="s">
        <v>5114</v>
      </c>
      <c r="F193" s="42" t="s">
        <v>866</v>
      </c>
      <c r="G193" s="42" t="s">
        <v>5113</v>
      </c>
      <c r="H193" s="42">
        <v>3</v>
      </c>
      <c r="I193" s="42"/>
      <c r="J193" s="8">
        <v>30.6</v>
      </c>
      <c r="K193" s="42">
        <v>1</v>
      </c>
      <c r="L193" s="42" t="s">
        <v>994</v>
      </c>
      <c r="M193" s="11">
        <v>44923</v>
      </c>
      <c r="N193" s="9" t="s">
        <v>5141</v>
      </c>
      <c r="O193" s="9">
        <v>568112.56000000006</v>
      </c>
      <c r="P193" s="9">
        <v>2160000</v>
      </c>
      <c r="Q193" s="8">
        <v>2160000</v>
      </c>
      <c r="R193" s="42" t="s">
        <v>6153</v>
      </c>
      <c r="S193" s="11">
        <v>45281</v>
      </c>
      <c r="T193" s="42" t="s">
        <v>266</v>
      </c>
      <c r="U193" s="42" t="s">
        <v>6154</v>
      </c>
      <c r="V193" s="8"/>
      <c r="W193" s="42"/>
      <c r="X193" s="42"/>
    </row>
    <row r="194" spans="1:24" s="5" customFormat="1" ht="51">
      <c r="A194" s="49">
        <v>183</v>
      </c>
      <c r="B194" s="11">
        <v>45292</v>
      </c>
      <c r="C194" s="42" t="s">
        <v>1923</v>
      </c>
      <c r="D194" s="42" t="s">
        <v>5142</v>
      </c>
      <c r="E194" s="41" t="s">
        <v>5115</v>
      </c>
      <c r="F194" s="42" t="s">
        <v>866</v>
      </c>
      <c r="G194" s="42" t="s">
        <v>5113</v>
      </c>
      <c r="H194" s="42">
        <v>4</v>
      </c>
      <c r="I194" s="42"/>
      <c r="J194" s="8">
        <v>54</v>
      </c>
      <c r="K194" s="42">
        <v>1</v>
      </c>
      <c r="L194" s="42" t="s">
        <v>994</v>
      </c>
      <c r="M194" s="11">
        <v>44923</v>
      </c>
      <c r="N194" s="9" t="s">
        <v>5143</v>
      </c>
      <c r="O194" s="9">
        <v>1002551.58</v>
      </c>
      <c r="P194" s="9">
        <v>3767040</v>
      </c>
      <c r="Q194" s="8">
        <v>3767040</v>
      </c>
      <c r="R194" s="42" t="s">
        <v>5898</v>
      </c>
      <c r="S194" s="11">
        <v>45194</v>
      </c>
      <c r="T194" s="42" t="s">
        <v>266</v>
      </c>
      <c r="U194" s="42" t="s">
        <v>5899</v>
      </c>
      <c r="V194" s="8"/>
      <c r="W194" s="42"/>
      <c r="X194" s="42"/>
    </row>
    <row r="195" spans="1:24" s="5" customFormat="1" ht="51">
      <c r="A195" s="49">
        <v>184</v>
      </c>
      <c r="B195" s="11">
        <v>45292</v>
      </c>
      <c r="C195" s="42" t="s">
        <v>1923</v>
      </c>
      <c r="D195" s="42" t="s">
        <v>5144</v>
      </c>
      <c r="E195" s="41" t="s">
        <v>5116</v>
      </c>
      <c r="F195" s="42" t="s">
        <v>866</v>
      </c>
      <c r="G195" s="42" t="s">
        <v>5113</v>
      </c>
      <c r="H195" s="42">
        <v>5</v>
      </c>
      <c r="I195" s="42"/>
      <c r="J195" s="8">
        <v>48.4</v>
      </c>
      <c r="K195" s="42">
        <v>1</v>
      </c>
      <c r="L195" s="42" t="s">
        <v>994</v>
      </c>
      <c r="M195" s="11">
        <v>44923</v>
      </c>
      <c r="N195" s="9" t="s">
        <v>5145</v>
      </c>
      <c r="O195" s="9">
        <v>898583.27</v>
      </c>
      <c r="P195" s="9">
        <v>2880000</v>
      </c>
      <c r="Q195" s="8">
        <v>2880000</v>
      </c>
      <c r="R195" s="42" t="s">
        <v>5840</v>
      </c>
      <c r="S195" s="11">
        <v>45019</v>
      </c>
      <c r="T195" s="42" t="s">
        <v>266</v>
      </c>
      <c r="U195" s="42" t="s">
        <v>5841</v>
      </c>
      <c r="V195" s="8"/>
      <c r="W195" s="42"/>
      <c r="X195" s="42"/>
    </row>
    <row r="196" spans="1:24" s="5" customFormat="1" ht="51">
      <c r="A196" s="49">
        <v>185</v>
      </c>
      <c r="B196" s="11">
        <v>45292</v>
      </c>
      <c r="C196" s="42" t="s">
        <v>1923</v>
      </c>
      <c r="D196" s="42" t="s">
        <v>5575</v>
      </c>
      <c r="E196" s="41" t="s">
        <v>5576</v>
      </c>
      <c r="F196" s="42" t="s">
        <v>866</v>
      </c>
      <c r="G196" s="42" t="s">
        <v>5113</v>
      </c>
      <c r="H196" s="42">
        <v>6</v>
      </c>
      <c r="I196" s="42"/>
      <c r="J196" s="8">
        <v>31.4</v>
      </c>
      <c r="K196" s="42">
        <v>1</v>
      </c>
      <c r="L196" s="42" t="s">
        <v>994</v>
      </c>
      <c r="M196" s="11">
        <v>45120</v>
      </c>
      <c r="N196" s="9" t="s">
        <v>5577</v>
      </c>
      <c r="O196" s="9">
        <v>582965.18000000005</v>
      </c>
      <c r="P196" s="9">
        <v>2198520</v>
      </c>
      <c r="Q196" s="8">
        <v>2198520</v>
      </c>
      <c r="R196" s="42" t="s">
        <v>5902</v>
      </c>
      <c r="S196" s="11">
        <v>45187</v>
      </c>
      <c r="T196" s="42" t="s">
        <v>266</v>
      </c>
      <c r="U196" s="42" t="s">
        <v>5903</v>
      </c>
      <c r="V196" s="8"/>
      <c r="W196" s="42"/>
      <c r="X196" s="42"/>
    </row>
    <row r="197" spans="1:24" s="5" customFormat="1" ht="38.25">
      <c r="A197" s="49">
        <v>186</v>
      </c>
      <c r="B197" s="11">
        <v>45292</v>
      </c>
      <c r="C197" s="42" t="s">
        <v>1923</v>
      </c>
      <c r="D197" s="42" t="s">
        <v>5146</v>
      </c>
      <c r="E197" s="41" t="s">
        <v>5117</v>
      </c>
      <c r="F197" s="42" t="s">
        <v>866</v>
      </c>
      <c r="G197" s="42" t="s">
        <v>5113</v>
      </c>
      <c r="H197" s="42">
        <v>7</v>
      </c>
      <c r="I197" s="42"/>
      <c r="J197" s="8">
        <v>29.1</v>
      </c>
      <c r="K197" s="42">
        <v>1</v>
      </c>
      <c r="L197" s="42" t="s">
        <v>994</v>
      </c>
      <c r="M197" s="11">
        <v>44923</v>
      </c>
      <c r="N197" s="9" t="s">
        <v>5147</v>
      </c>
      <c r="O197" s="9">
        <v>540263.91</v>
      </c>
      <c r="P197" s="9">
        <v>2082240</v>
      </c>
      <c r="Q197" s="8">
        <v>2082240</v>
      </c>
      <c r="R197" s="42"/>
      <c r="S197" s="11"/>
      <c r="T197" s="42"/>
      <c r="U197" s="42"/>
      <c r="V197" s="8"/>
      <c r="W197" s="42"/>
      <c r="X197" s="42"/>
    </row>
    <row r="198" spans="1:24" s="5" customFormat="1" ht="51">
      <c r="A198" s="49">
        <v>187</v>
      </c>
      <c r="B198" s="11">
        <v>45292</v>
      </c>
      <c r="C198" s="42" t="s">
        <v>1923</v>
      </c>
      <c r="D198" s="42" t="s">
        <v>5148</v>
      </c>
      <c r="E198" s="41" t="s">
        <v>2068</v>
      </c>
      <c r="F198" s="42" t="s">
        <v>866</v>
      </c>
      <c r="G198" s="42" t="s">
        <v>5113</v>
      </c>
      <c r="H198" s="42">
        <v>8</v>
      </c>
      <c r="I198" s="42"/>
      <c r="J198" s="8">
        <v>31.8</v>
      </c>
      <c r="K198" s="42">
        <v>1</v>
      </c>
      <c r="L198" s="42" t="s">
        <v>994</v>
      </c>
      <c r="M198" s="11">
        <v>44922</v>
      </c>
      <c r="N198" s="9" t="s">
        <v>5149</v>
      </c>
      <c r="O198" s="9">
        <v>590391.49</v>
      </c>
      <c r="P198" s="9">
        <v>2232000</v>
      </c>
      <c r="Q198" s="8">
        <v>2232000</v>
      </c>
      <c r="R198" s="42" t="s">
        <v>5851</v>
      </c>
      <c r="S198" s="11">
        <v>45023</v>
      </c>
      <c r="T198" s="42" t="s">
        <v>266</v>
      </c>
      <c r="U198" s="42" t="s">
        <v>5852</v>
      </c>
      <c r="V198" s="8"/>
      <c r="W198" s="42"/>
      <c r="X198" s="42"/>
    </row>
    <row r="199" spans="1:24" s="5" customFormat="1" ht="38.25">
      <c r="A199" s="49">
        <v>188</v>
      </c>
      <c r="B199" s="11">
        <v>45292</v>
      </c>
      <c r="C199" s="42" t="s">
        <v>1923</v>
      </c>
      <c r="D199" s="42" t="s">
        <v>5150</v>
      </c>
      <c r="E199" s="41" t="s">
        <v>5118</v>
      </c>
      <c r="F199" s="42" t="s">
        <v>866</v>
      </c>
      <c r="G199" s="42" t="s">
        <v>5113</v>
      </c>
      <c r="H199" s="42">
        <v>9</v>
      </c>
      <c r="I199" s="42"/>
      <c r="J199" s="8">
        <v>42.1</v>
      </c>
      <c r="K199" s="42">
        <v>2</v>
      </c>
      <c r="L199" s="42" t="s">
        <v>994</v>
      </c>
      <c r="M199" s="11">
        <v>44922</v>
      </c>
      <c r="N199" s="9" t="s">
        <v>5152</v>
      </c>
      <c r="O199" s="9">
        <v>781618.92</v>
      </c>
      <c r="P199" s="9">
        <v>2880000</v>
      </c>
      <c r="Q199" s="8">
        <v>2880000</v>
      </c>
      <c r="R199" s="42"/>
      <c r="S199" s="11"/>
      <c r="T199" s="42"/>
      <c r="U199" s="42"/>
      <c r="V199" s="8"/>
      <c r="W199" s="42"/>
      <c r="X199" s="42"/>
    </row>
    <row r="200" spans="1:24" s="5" customFormat="1" ht="38.25">
      <c r="A200" s="49">
        <v>189</v>
      </c>
      <c r="B200" s="11">
        <v>45292</v>
      </c>
      <c r="C200" s="42" t="s">
        <v>1923</v>
      </c>
      <c r="D200" s="42" t="s">
        <v>5151</v>
      </c>
      <c r="E200" s="41" t="s">
        <v>5119</v>
      </c>
      <c r="F200" s="42" t="s">
        <v>866</v>
      </c>
      <c r="G200" s="42" t="s">
        <v>5113</v>
      </c>
      <c r="H200" s="42">
        <v>10</v>
      </c>
      <c r="I200" s="42"/>
      <c r="J200" s="8">
        <v>28.1</v>
      </c>
      <c r="K200" s="42">
        <v>2</v>
      </c>
      <c r="L200" s="42" t="s">
        <v>994</v>
      </c>
      <c r="M200" s="11">
        <v>44923</v>
      </c>
      <c r="N200" s="9" t="s">
        <v>5153</v>
      </c>
      <c r="O200" s="9">
        <v>521698.14</v>
      </c>
      <c r="P200" s="9">
        <v>2016000</v>
      </c>
      <c r="Q200" s="8">
        <v>2016000</v>
      </c>
      <c r="R200" s="42"/>
      <c r="S200" s="11"/>
      <c r="T200" s="42"/>
      <c r="U200" s="42"/>
      <c r="V200" s="8"/>
      <c r="W200" s="42"/>
      <c r="X200" s="42"/>
    </row>
    <row r="201" spans="1:24" s="5" customFormat="1" ht="51">
      <c r="A201" s="49">
        <v>190</v>
      </c>
      <c r="B201" s="11">
        <v>45292</v>
      </c>
      <c r="C201" s="42" t="s">
        <v>1923</v>
      </c>
      <c r="D201" s="42" t="s">
        <v>5154</v>
      </c>
      <c r="E201" s="41" t="s">
        <v>5120</v>
      </c>
      <c r="F201" s="42" t="s">
        <v>866</v>
      </c>
      <c r="G201" s="42" t="s">
        <v>5113</v>
      </c>
      <c r="H201" s="42">
        <v>11</v>
      </c>
      <c r="I201" s="42"/>
      <c r="J201" s="8">
        <v>30.8</v>
      </c>
      <c r="K201" s="42">
        <v>2</v>
      </c>
      <c r="L201" s="42" t="s">
        <v>994</v>
      </c>
      <c r="M201" s="11">
        <v>44923</v>
      </c>
      <c r="N201" s="9" t="s">
        <v>5155</v>
      </c>
      <c r="O201" s="9">
        <v>571825.72</v>
      </c>
      <c r="P201" s="9">
        <v>2160000</v>
      </c>
      <c r="Q201" s="8">
        <v>2160000</v>
      </c>
      <c r="R201" s="42" t="s">
        <v>5877</v>
      </c>
      <c r="S201" s="11">
        <v>45100</v>
      </c>
      <c r="T201" s="42" t="s">
        <v>266</v>
      </c>
      <c r="U201" s="42" t="s">
        <v>5878</v>
      </c>
      <c r="V201" s="8"/>
      <c r="W201" s="42"/>
      <c r="X201" s="42"/>
    </row>
    <row r="202" spans="1:24" s="5" customFormat="1" ht="38.25">
      <c r="A202" s="49">
        <v>191</v>
      </c>
      <c r="B202" s="11">
        <v>45292</v>
      </c>
      <c r="C202" s="42" t="s">
        <v>1923</v>
      </c>
      <c r="D202" s="42" t="s">
        <v>5578</v>
      </c>
      <c r="E202" s="41" t="s">
        <v>5579</v>
      </c>
      <c r="F202" s="42" t="s">
        <v>866</v>
      </c>
      <c r="G202" s="42" t="s">
        <v>5113</v>
      </c>
      <c r="H202" s="42">
        <v>12</v>
      </c>
      <c r="I202" s="42"/>
      <c r="J202" s="8">
        <v>54</v>
      </c>
      <c r="K202" s="42">
        <v>2</v>
      </c>
      <c r="L202" s="42" t="s">
        <v>994</v>
      </c>
      <c r="M202" s="11">
        <v>45120</v>
      </c>
      <c r="N202" s="9" t="s">
        <v>5580</v>
      </c>
      <c r="O202" s="9">
        <v>1002551.58</v>
      </c>
      <c r="P202" s="9">
        <v>3168000</v>
      </c>
      <c r="Q202" s="8">
        <v>3168000</v>
      </c>
      <c r="R202" s="42"/>
      <c r="S202" s="11"/>
      <c r="T202" s="42"/>
      <c r="U202" s="42"/>
      <c r="V202" s="8"/>
      <c r="W202" s="42"/>
      <c r="X202" s="42"/>
    </row>
    <row r="203" spans="1:24" s="5" customFormat="1" ht="51">
      <c r="A203" s="49">
        <v>192</v>
      </c>
      <c r="B203" s="11">
        <v>45292</v>
      </c>
      <c r="C203" s="42" t="s">
        <v>1923</v>
      </c>
      <c r="D203" s="42" t="s">
        <v>5156</v>
      </c>
      <c r="E203" s="41" t="s">
        <v>5121</v>
      </c>
      <c r="F203" s="42" t="s">
        <v>866</v>
      </c>
      <c r="G203" s="42" t="s">
        <v>5113</v>
      </c>
      <c r="H203" s="42">
        <v>13</v>
      </c>
      <c r="I203" s="42"/>
      <c r="J203" s="8">
        <v>48.2</v>
      </c>
      <c r="K203" s="42">
        <v>2</v>
      </c>
      <c r="L203" s="42" t="s">
        <v>994</v>
      </c>
      <c r="M203" s="11">
        <v>44923</v>
      </c>
      <c r="N203" s="9" t="s">
        <v>5157</v>
      </c>
      <c r="O203" s="9">
        <v>894870.11</v>
      </c>
      <c r="P203" s="9">
        <v>2880000</v>
      </c>
      <c r="Q203" s="8">
        <v>2880000</v>
      </c>
      <c r="R203" s="42" t="s">
        <v>5848</v>
      </c>
      <c r="S203" s="11">
        <v>45019</v>
      </c>
      <c r="T203" s="42" t="s">
        <v>266</v>
      </c>
      <c r="U203" s="42" t="s">
        <v>450</v>
      </c>
      <c r="V203" s="8"/>
      <c r="W203" s="42"/>
      <c r="X203" s="42"/>
    </row>
    <row r="204" spans="1:24" s="5" customFormat="1" ht="51">
      <c r="A204" s="49">
        <v>193</v>
      </c>
      <c r="B204" s="11">
        <v>45292</v>
      </c>
      <c r="C204" s="42" t="s">
        <v>1923</v>
      </c>
      <c r="D204" s="42" t="s">
        <v>5158</v>
      </c>
      <c r="E204" s="41" t="s">
        <v>5122</v>
      </c>
      <c r="F204" s="42" t="s">
        <v>866</v>
      </c>
      <c r="G204" s="42" t="s">
        <v>5113</v>
      </c>
      <c r="H204" s="42">
        <v>14</v>
      </c>
      <c r="I204" s="42"/>
      <c r="J204" s="8">
        <v>31.3</v>
      </c>
      <c r="K204" s="42">
        <v>2</v>
      </c>
      <c r="L204" s="42" t="s">
        <v>994</v>
      </c>
      <c r="M204" s="11">
        <v>44923</v>
      </c>
      <c r="N204" s="9" t="s">
        <v>5159</v>
      </c>
      <c r="O204" s="9">
        <v>581108.6</v>
      </c>
      <c r="P204" s="9">
        <v>2232000</v>
      </c>
      <c r="Q204" s="8">
        <v>2232000</v>
      </c>
      <c r="R204" s="42" t="s">
        <v>5849</v>
      </c>
      <c r="S204" s="11">
        <v>45023</v>
      </c>
      <c r="T204" s="42" t="s">
        <v>266</v>
      </c>
      <c r="U204" s="42" t="s">
        <v>5850</v>
      </c>
      <c r="V204" s="8"/>
      <c r="W204" s="42"/>
      <c r="X204" s="42"/>
    </row>
    <row r="205" spans="1:24" s="5" customFormat="1" ht="51">
      <c r="A205" s="49">
        <v>194</v>
      </c>
      <c r="B205" s="11">
        <v>45292</v>
      </c>
      <c r="C205" s="42" t="s">
        <v>1923</v>
      </c>
      <c r="D205" s="42" t="s">
        <v>5160</v>
      </c>
      <c r="E205" s="41" t="s">
        <v>5123</v>
      </c>
      <c r="F205" s="42" t="s">
        <v>866</v>
      </c>
      <c r="G205" s="42" t="s">
        <v>5113</v>
      </c>
      <c r="H205" s="42">
        <v>18</v>
      </c>
      <c r="I205" s="42"/>
      <c r="J205" s="8">
        <v>28.1</v>
      </c>
      <c r="K205" s="42">
        <v>3</v>
      </c>
      <c r="L205" s="42" t="s">
        <v>994</v>
      </c>
      <c r="M205" s="11">
        <v>44923</v>
      </c>
      <c r="N205" s="9" t="s">
        <v>5161</v>
      </c>
      <c r="O205" s="9">
        <v>521698.14</v>
      </c>
      <c r="P205" s="9">
        <v>2016000</v>
      </c>
      <c r="Q205" s="8">
        <v>2016000</v>
      </c>
      <c r="R205" s="42" t="s">
        <v>5853</v>
      </c>
      <c r="S205" s="11">
        <v>45023</v>
      </c>
      <c r="T205" s="42" t="s">
        <v>266</v>
      </c>
      <c r="U205" s="42" t="s">
        <v>5854</v>
      </c>
      <c r="V205" s="8"/>
      <c r="W205" s="42"/>
      <c r="X205" s="42"/>
    </row>
    <row r="206" spans="1:24" s="5" customFormat="1" ht="51">
      <c r="A206" s="49">
        <v>195</v>
      </c>
      <c r="B206" s="11">
        <v>45292</v>
      </c>
      <c r="C206" s="42" t="s">
        <v>1923</v>
      </c>
      <c r="D206" s="42" t="s">
        <v>5581</v>
      </c>
      <c r="E206" s="41" t="s">
        <v>5582</v>
      </c>
      <c r="F206" s="42" t="s">
        <v>866</v>
      </c>
      <c r="G206" s="42" t="s">
        <v>5113</v>
      </c>
      <c r="H206" s="42">
        <v>20</v>
      </c>
      <c r="I206" s="42"/>
      <c r="J206" s="8">
        <v>54.7</v>
      </c>
      <c r="K206" s="42">
        <v>3</v>
      </c>
      <c r="L206" s="42" t="s">
        <v>994</v>
      </c>
      <c r="M206" s="11">
        <v>45120</v>
      </c>
      <c r="N206" s="9" t="s">
        <v>5583</v>
      </c>
      <c r="O206" s="9">
        <v>1015547.62</v>
      </c>
      <c r="P206" s="9">
        <v>3168000</v>
      </c>
      <c r="Q206" s="8">
        <v>3168000</v>
      </c>
      <c r="R206" s="42" t="s">
        <v>5890</v>
      </c>
      <c r="S206" s="11">
        <v>45169</v>
      </c>
      <c r="T206" s="42" t="s">
        <v>266</v>
      </c>
      <c r="U206" s="42" t="s">
        <v>3903</v>
      </c>
      <c r="V206" s="8"/>
      <c r="W206" s="42"/>
      <c r="X206" s="42"/>
    </row>
    <row r="207" spans="1:24" s="5" customFormat="1" ht="51">
      <c r="A207" s="49">
        <v>196</v>
      </c>
      <c r="B207" s="11">
        <v>45292</v>
      </c>
      <c r="C207" s="42" t="s">
        <v>1923</v>
      </c>
      <c r="D207" s="42" t="s">
        <v>5584</v>
      </c>
      <c r="E207" s="41" t="s">
        <v>1252</v>
      </c>
      <c r="F207" s="42" t="s">
        <v>866</v>
      </c>
      <c r="G207" s="42" t="s">
        <v>5113</v>
      </c>
      <c r="H207" s="42">
        <v>21</v>
      </c>
      <c r="I207" s="42"/>
      <c r="J207" s="8">
        <v>48.8</v>
      </c>
      <c r="K207" s="42">
        <v>3</v>
      </c>
      <c r="L207" s="42" t="s">
        <v>994</v>
      </c>
      <c r="M207" s="11">
        <v>45119</v>
      </c>
      <c r="N207" s="9" t="s">
        <v>5585</v>
      </c>
      <c r="O207" s="9">
        <v>906009.58</v>
      </c>
      <c r="P207" s="9">
        <v>3168000</v>
      </c>
      <c r="Q207" s="8">
        <v>3168000</v>
      </c>
      <c r="R207" s="42" t="s">
        <v>5894</v>
      </c>
      <c r="S207" s="11">
        <v>45175</v>
      </c>
      <c r="T207" s="42" t="s">
        <v>266</v>
      </c>
      <c r="U207" s="42" t="s">
        <v>5895</v>
      </c>
      <c r="V207" s="8"/>
      <c r="W207" s="42"/>
      <c r="X207" s="42"/>
    </row>
    <row r="208" spans="1:24" s="5" customFormat="1" ht="51">
      <c r="A208" s="49">
        <v>197</v>
      </c>
      <c r="B208" s="11">
        <v>45292</v>
      </c>
      <c r="C208" s="42" t="s">
        <v>1923</v>
      </c>
      <c r="D208" s="42" t="s">
        <v>5162</v>
      </c>
      <c r="E208" s="41" t="s">
        <v>5124</v>
      </c>
      <c r="F208" s="42" t="s">
        <v>866</v>
      </c>
      <c r="G208" s="42" t="s">
        <v>5113</v>
      </c>
      <c r="H208" s="42">
        <v>22</v>
      </c>
      <c r="I208" s="42"/>
      <c r="J208" s="8">
        <v>32</v>
      </c>
      <c r="K208" s="42">
        <v>3</v>
      </c>
      <c r="L208" s="42" t="s">
        <v>994</v>
      </c>
      <c r="M208" s="11">
        <v>44923</v>
      </c>
      <c r="N208" s="9" t="s">
        <v>5163</v>
      </c>
      <c r="O208" s="9">
        <v>594104.64</v>
      </c>
      <c r="P208" s="9">
        <v>2304000</v>
      </c>
      <c r="Q208" s="8">
        <v>2304000</v>
      </c>
      <c r="R208" s="42" t="s">
        <v>5824</v>
      </c>
      <c r="S208" s="11">
        <v>44967</v>
      </c>
      <c r="T208" s="42" t="s">
        <v>266</v>
      </c>
      <c r="U208" s="42" t="s">
        <v>1774</v>
      </c>
      <c r="V208" s="8"/>
      <c r="W208" s="42"/>
      <c r="X208" s="42"/>
    </row>
    <row r="209" spans="1:24" s="5" customFormat="1" ht="51">
      <c r="A209" s="49">
        <v>198</v>
      </c>
      <c r="B209" s="11">
        <v>45292</v>
      </c>
      <c r="C209" s="42" t="s">
        <v>1923</v>
      </c>
      <c r="D209" s="42" t="s">
        <v>6136</v>
      </c>
      <c r="E209" s="41" t="s">
        <v>6135</v>
      </c>
      <c r="F209" s="42" t="s">
        <v>866</v>
      </c>
      <c r="G209" s="42" t="s">
        <v>5113</v>
      </c>
      <c r="H209" s="42">
        <v>23</v>
      </c>
      <c r="I209" s="42"/>
      <c r="J209" s="8">
        <v>29.3</v>
      </c>
      <c r="K209" s="42">
        <v>3</v>
      </c>
      <c r="L209" s="42" t="s">
        <v>994</v>
      </c>
      <c r="M209" s="11">
        <v>45282</v>
      </c>
      <c r="N209" s="9" t="s">
        <v>6137</v>
      </c>
      <c r="O209" s="9">
        <v>543977.06000000006</v>
      </c>
      <c r="P209" s="9">
        <v>2016000</v>
      </c>
      <c r="Q209" s="8">
        <v>2016000</v>
      </c>
      <c r="R209" s="42" t="s">
        <v>6157</v>
      </c>
      <c r="S209" s="11">
        <v>45286</v>
      </c>
      <c r="T209" s="42" t="s">
        <v>266</v>
      </c>
      <c r="U209" s="42" t="s">
        <v>6158</v>
      </c>
      <c r="V209" s="8"/>
      <c r="W209" s="42"/>
      <c r="X209" s="42"/>
    </row>
    <row r="210" spans="1:24" s="5" customFormat="1" ht="38.25">
      <c r="A210" s="49">
        <v>199</v>
      </c>
      <c r="B210" s="11">
        <v>45292</v>
      </c>
      <c r="C210" s="42" t="s">
        <v>1923</v>
      </c>
      <c r="D210" s="42" t="s">
        <v>5164</v>
      </c>
      <c r="E210" s="41" t="s">
        <v>5125</v>
      </c>
      <c r="F210" s="42" t="s">
        <v>866</v>
      </c>
      <c r="G210" s="42" t="s">
        <v>5113</v>
      </c>
      <c r="H210" s="42">
        <v>24</v>
      </c>
      <c r="I210" s="42"/>
      <c r="J210" s="8">
        <v>32.799999999999997</v>
      </c>
      <c r="K210" s="42">
        <v>3</v>
      </c>
      <c r="L210" s="42" t="s">
        <v>994</v>
      </c>
      <c r="M210" s="11">
        <v>44922</v>
      </c>
      <c r="N210" s="9" t="s">
        <v>5165</v>
      </c>
      <c r="O210" s="9">
        <v>608957.26</v>
      </c>
      <c r="P210" s="9">
        <v>2304000</v>
      </c>
      <c r="Q210" s="8">
        <v>2304000</v>
      </c>
      <c r="R210" s="42"/>
      <c r="S210" s="11"/>
      <c r="T210" s="42"/>
      <c r="U210" s="42"/>
      <c r="V210" s="8"/>
      <c r="W210" s="42"/>
      <c r="X210" s="42"/>
    </row>
    <row r="211" spans="1:24" s="5" customFormat="1" ht="63.75">
      <c r="A211" s="49">
        <v>200</v>
      </c>
      <c r="B211" s="11">
        <v>45292</v>
      </c>
      <c r="C211" s="42" t="s">
        <v>1923</v>
      </c>
      <c r="D211" s="42" t="s">
        <v>5166</v>
      </c>
      <c r="E211" s="41" t="s">
        <v>5126</v>
      </c>
      <c r="F211" s="42" t="s">
        <v>866</v>
      </c>
      <c r="G211" s="42" t="s">
        <v>5113</v>
      </c>
      <c r="H211" s="42">
        <v>27</v>
      </c>
      <c r="I211" s="42"/>
      <c r="J211" s="8">
        <v>31.3</v>
      </c>
      <c r="K211" s="42">
        <v>4</v>
      </c>
      <c r="L211" s="42" t="s">
        <v>994</v>
      </c>
      <c r="M211" s="11">
        <v>44923</v>
      </c>
      <c r="N211" s="9" t="s">
        <v>5167</v>
      </c>
      <c r="O211" s="9">
        <v>581108.6</v>
      </c>
      <c r="P211" s="9">
        <v>2232000</v>
      </c>
      <c r="Q211" s="8">
        <v>2232000</v>
      </c>
      <c r="R211" s="42" t="s">
        <v>6112</v>
      </c>
      <c r="S211" s="11">
        <v>45250</v>
      </c>
      <c r="T211" s="42" t="s">
        <v>266</v>
      </c>
      <c r="U211" s="42" t="s">
        <v>6113</v>
      </c>
      <c r="V211" s="8"/>
      <c r="W211" s="42"/>
      <c r="X211" s="42"/>
    </row>
    <row r="212" spans="1:24" s="5" customFormat="1" ht="25.5">
      <c r="A212" s="49">
        <v>201</v>
      </c>
      <c r="B212" s="11">
        <v>45292</v>
      </c>
      <c r="C212" s="42" t="s">
        <v>1923</v>
      </c>
      <c r="D212" s="42" t="s">
        <v>6139</v>
      </c>
      <c r="E212" s="41" t="s">
        <v>6138</v>
      </c>
      <c r="F212" s="42" t="s">
        <v>866</v>
      </c>
      <c r="G212" s="42" t="s">
        <v>5113</v>
      </c>
      <c r="H212" s="42">
        <v>28</v>
      </c>
      <c r="I212" s="42"/>
      <c r="J212" s="8">
        <v>54.5</v>
      </c>
      <c r="K212" s="42">
        <v>4</v>
      </c>
      <c r="L212" s="42" t="s">
        <v>994</v>
      </c>
      <c r="M212" s="11">
        <v>45282</v>
      </c>
      <c r="N212" s="9" t="s">
        <v>6140</v>
      </c>
      <c r="O212" s="9">
        <v>1011834.47</v>
      </c>
      <c r="P212" s="9">
        <v>3744000</v>
      </c>
      <c r="Q212" s="8">
        <v>3744000</v>
      </c>
      <c r="R212" s="42"/>
      <c r="S212" s="11"/>
      <c r="T212" s="42"/>
      <c r="U212" s="42"/>
      <c r="V212" s="8"/>
      <c r="W212" s="42"/>
      <c r="X212" s="42"/>
    </row>
    <row r="213" spans="1:24" s="5" customFormat="1" ht="51">
      <c r="A213" s="49">
        <v>202</v>
      </c>
      <c r="B213" s="11">
        <v>45292</v>
      </c>
      <c r="C213" s="42" t="s">
        <v>1923</v>
      </c>
      <c r="D213" s="42" t="s">
        <v>5168</v>
      </c>
      <c r="E213" s="41" t="s">
        <v>5127</v>
      </c>
      <c r="F213" s="42" t="s">
        <v>866</v>
      </c>
      <c r="G213" s="42" t="s">
        <v>5113</v>
      </c>
      <c r="H213" s="42">
        <v>29</v>
      </c>
      <c r="I213" s="42"/>
      <c r="J213" s="8">
        <v>48.4</v>
      </c>
      <c r="K213" s="42">
        <v>4</v>
      </c>
      <c r="L213" s="42" t="s">
        <v>994</v>
      </c>
      <c r="M213" s="11">
        <v>44923</v>
      </c>
      <c r="N213" s="9" t="s">
        <v>5169</v>
      </c>
      <c r="O213" s="9">
        <v>898583.27</v>
      </c>
      <c r="P213" s="9">
        <v>2880000</v>
      </c>
      <c r="Q213" s="8">
        <v>2880000</v>
      </c>
      <c r="R213" s="42" t="s">
        <v>5838</v>
      </c>
      <c r="S213" s="11">
        <v>45019</v>
      </c>
      <c r="T213" s="42" t="s">
        <v>266</v>
      </c>
      <c r="U213" s="42" t="s">
        <v>5839</v>
      </c>
      <c r="V213" s="8"/>
      <c r="W213" s="42"/>
      <c r="X213" s="42"/>
    </row>
    <row r="214" spans="1:24" s="5" customFormat="1" ht="51">
      <c r="A214" s="49">
        <v>203</v>
      </c>
      <c r="B214" s="11">
        <v>45292</v>
      </c>
      <c r="C214" s="42" t="s">
        <v>1923</v>
      </c>
      <c r="D214" s="42" t="s">
        <v>6134</v>
      </c>
      <c r="E214" s="41" t="s">
        <v>6141</v>
      </c>
      <c r="F214" s="42" t="s">
        <v>866</v>
      </c>
      <c r="G214" s="42" t="s">
        <v>5113</v>
      </c>
      <c r="H214" s="42">
        <v>30</v>
      </c>
      <c r="I214" s="42"/>
      <c r="J214" s="8">
        <v>32</v>
      </c>
      <c r="K214" s="42">
        <v>4</v>
      </c>
      <c r="L214" s="42" t="s">
        <v>994</v>
      </c>
      <c r="M214" s="11">
        <v>45282</v>
      </c>
      <c r="N214" s="9" t="s">
        <v>6142</v>
      </c>
      <c r="O214" s="9">
        <v>594104.64</v>
      </c>
      <c r="P214" s="9">
        <v>2016000</v>
      </c>
      <c r="Q214" s="8">
        <v>2016000</v>
      </c>
      <c r="R214" s="42" t="s">
        <v>6155</v>
      </c>
      <c r="S214" s="11">
        <v>45286</v>
      </c>
      <c r="T214" s="42" t="s">
        <v>266</v>
      </c>
      <c r="U214" s="42" t="s">
        <v>6156</v>
      </c>
      <c r="V214" s="8"/>
      <c r="W214" s="42"/>
      <c r="X214" s="42"/>
    </row>
    <row r="215" spans="1:24" s="5" customFormat="1" ht="51">
      <c r="A215" s="49">
        <v>204</v>
      </c>
      <c r="B215" s="11">
        <v>45292</v>
      </c>
      <c r="C215" s="42" t="s">
        <v>1923</v>
      </c>
      <c r="D215" s="42" t="s">
        <v>5170</v>
      </c>
      <c r="E215" s="41" t="s">
        <v>5128</v>
      </c>
      <c r="F215" s="42" t="s">
        <v>866</v>
      </c>
      <c r="G215" s="42" t="s">
        <v>5113</v>
      </c>
      <c r="H215" s="42">
        <v>31</v>
      </c>
      <c r="I215" s="42"/>
      <c r="J215" s="8">
        <v>29.5</v>
      </c>
      <c r="K215" s="42">
        <v>4</v>
      </c>
      <c r="L215" s="42" t="s">
        <v>994</v>
      </c>
      <c r="M215" s="11">
        <v>44923</v>
      </c>
      <c r="N215" s="9" t="s">
        <v>5171</v>
      </c>
      <c r="O215" s="9">
        <v>547690.22</v>
      </c>
      <c r="P215" s="9">
        <v>2099520</v>
      </c>
      <c r="Q215" s="8">
        <v>2099520</v>
      </c>
      <c r="R215" s="42" t="s">
        <v>6102</v>
      </c>
      <c r="S215" s="11">
        <v>45223</v>
      </c>
      <c r="T215" s="42" t="s">
        <v>266</v>
      </c>
      <c r="U215" s="42" t="s">
        <v>6103</v>
      </c>
      <c r="V215" s="8"/>
      <c r="W215" s="42"/>
      <c r="X215" s="42"/>
    </row>
    <row r="216" spans="1:24" s="5" customFormat="1" ht="51">
      <c r="A216" s="49">
        <v>205</v>
      </c>
      <c r="B216" s="11">
        <v>45292</v>
      </c>
      <c r="C216" s="42" t="s">
        <v>1923</v>
      </c>
      <c r="D216" s="42" t="s">
        <v>5172</v>
      </c>
      <c r="E216" s="41" t="s">
        <v>5129</v>
      </c>
      <c r="F216" s="42" t="s">
        <v>866</v>
      </c>
      <c r="G216" s="42" t="s">
        <v>5113</v>
      </c>
      <c r="H216" s="42">
        <v>33</v>
      </c>
      <c r="I216" s="42"/>
      <c r="J216" s="8">
        <v>42.1</v>
      </c>
      <c r="K216" s="42">
        <v>5</v>
      </c>
      <c r="L216" s="42" t="s">
        <v>994</v>
      </c>
      <c r="M216" s="11">
        <v>44923</v>
      </c>
      <c r="N216" s="9" t="s">
        <v>5173</v>
      </c>
      <c r="O216" s="9">
        <v>781618.92</v>
      </c>
      <c r="P216" s="9">
        <v>2880000</v>
      </c>
      <c r="Q216" s="8">
        <v>2880000</v>
      </c>
      <c r="R216" s="42" t="s">
        <v>5829</v>
      </c>
      <c r="S216" s="11">
        <v>44985</v>
      </c>
      <c r="T216" s="42" t="s">
        <v>266</v>
      </c>
      <c r="U216" s="42" t="s">
        <v>5830</v>
      </c>
      <c r="V216" s="8"/>
      <c r="W216" s="42"/>
      <c r="X216" s="42"/>
    </row>
    <row r="217" spans="1:24" s="5" customFormat="1" ht="51">
      <c r="A217" s="49">
        <v>206</v>
      </c>
      <c r="B217" s="11">
        <v>45292</v>
      </c>
      <c r="C217" s="42" t="s">
        <v>1923</v>
      </c>
      <c r="D217" s="42" t="s">
        <v>5174</v>
      </c>
      <c r="E217" s="41" t="s">
        <v>5130</v>
      </c>
      <c r="F217" s="42" t="s">
        <v>866</v>
      </c>
      <c r="G217" s="42" t="s">
        <v>5113</v>
      </c>
      <c r="H217" s="42">
        <v>34</v>
      </c>
      <c r="I217" s="42"/>
      <c r="J217" s="8">
        <v>28.1</v>
      </c>
      <c r="K217" s="42">
        <v>5</v>
      </c>
      <c r="L217" s="42" t="s">
        <v>994</v>
      </c>
      <c r="M217" s="11">
        <v>44923</v>
      </c>
      <c r="N217" s="9" t="s">
        <v>5175</v>
      </c>
      <c r="O217" s="9">
        <v>521698.14</v>
      </c>
      <c r="P217" s="9">
        <v>2016000</v>
      </c>
      <c r="Q217" s="8">
        <v>2016000</v>
      </c>
      <c r="R217" s="42" t="s">
        <v>6104</v>
      </c>
      <c r="S217" s="11">
        <v>45238</v>
      </c>
      <c r="T217" s="42" t="s">
        <v>266</v>
      </c>
      <c r="U217" s="42" t="s">
        <v>6105</v>
      </c>
      <c r="V217" s="8"/>
      <c r="W217" s="42"/>
      <c r="X217" s="42"/>
    </row>
    <row r="218" spans="1:24" s="5" customFormat="1" ht="51">
      <c r="A218" s="49">
        <v>207</v>
      </c>
      <c r="B218" s="11">
        <v>45292</v>
      </c>
      <c r="C218" s="42" t="s">
        <v>1923</v>
      </c>
      <c r="D218" s="42" t="s">
        <v>5586</v>
      </c>
      <c r="E218" s="41" t="s">
        <v>5587</v>
      </c>
      <c r="F218" s="42" t="s">
        <v>866</v>
      </c>
      <c r="G218" s="42" t="s">
        <v>5113</v>
      </c>
      <c r="H218" s="42">
        <v>35</v>
      </c>
      <c r="I218" s="42"/>
      <c r="J218" s="8">
        <v>32.5</v>
      </c>
      <c r="K218" s="42">
        <v>5</v>
      </c>
      <c r="L218" s="42" t="s">
        <v>994</v>
      </c>
      <c r="M218" s="11">
        <v>45119</v>
      </c>
      <c r="N218" s="9" t="s">
        <v>5588</v>
      </c>
      <c r="O218" s="9">
        <v>603387.53</v>
      </c>
      <c r="P218" s="9">
        <v>2232000</v>
      </c>
      <c r="Q218" s="8">
        <v>2232000</v>
      </c>
      <c r="R218" s="42" t="s">
        <v>5892</v>
      </c>
      <c r="S218" s="11">
        <v>45170</v>
      </c>
      <c r="T218" s="42" t="s">
        <v>266</v>
      </c>
      <c r="U218" s="42" t="s">
        <v>54</v>
      </c>
      <c r="V218" s="8"/>
      <c r="W218" s="42"/>
      <c r="X218" s="42"/>
    </row>
    <row r="219" spans="1:24" s="5" customFormat="1" ht="38.25">
      <c r="A219" s="49">
        <v>208</v>
      </c>
      <c r="B219" s="11">
        <v>45292</v>
      </c>
      <c r="C219" s="42" t="s">
        <v>1923</v>
      </c>
      <c r="D219" s="42" t="s">
        <v>5589</v>
      </c>
      <c r="E219" s="41" t="s">
        <v>2502</v>
      </c>
      <c r="F219" s="42" t="s">
        <v>866</v>
      </c>
      <c r="G219" s="42" t="s">
        <v>5113</v>
      </c>
      <c r="H219" s="42">
        <v>36</v>
      </c>
      <c r="I219" s="42"/>
      <c r="J219" s="8">
        <v>53.2</v>
      </c>
      <c r="K219" s="42">
        <v>5</v>
      </c>
      <c r="L219" s="42" t="s">
        <v>994</v>
      </c>
      <c r="M219" s="11">
        <v>45120</v>
      </c>
      <c r="N219" s="9" t="s">
        <v>5592</v>
      </c>
      <c r="O219" s="9">
        <v>987698.96</v>
      </c>
      <c r="P219" s="9">
        <v>3168000</v>
      </c>
      <c r="Q219" s="8">
        <v>3168000</v>
      </c>
      <c r="R219" s="42"/>
      <c r="S219" s="11"/>
      <c r="T219" s="42"/>
      <c r="U219" s="42"/>
      <c r="V219" s="8"/>
      <c r="W219" s="42"/>
      <c r="X219" s="42"/>
    </row>
    <row r="220" spans="1:24" s="5" customFormat="1" ht="51">
      <c r="A220" s="49">
        <v>209</v>
      </c>
      <c r="B220" s="11">
        <v>45292</v>
      </c>
      <c r="C220" s="42" t="s">
        <v>1923</v>
      </c>
      <c r="D220" s="42" t="s">
        <v>5176</v>
      </c>
      <c r="E220" s="41" t="s">
        <v>5131</v>
      </c>
      <c r="F220" s="42" t="s">
        <v>866</v>
      </c>
      <c r="G220" s="42" t="s">
        <v>5113</v>
      </c>
      <c r="H220" s="42">
        <v>37</v>
      </c>
      <c r="I220" s="42"/>
      <c r="J220" s="8">
        <v>47.1</v>
      </c>
      <c r="K220" s="42">
        <v>5</v>
      </c>
      <c r="L220" s="42" t="s">
        <v>994</v>
      </c>
      <c r="M220" s="11">
        <v>44923</v>
      </c>
      <c r="N220" s="9" t="s">
        <v>5177</v>
      </c>
      <c r="O220" s="9">
        <v>874447.77</v>
      </c>
      <c r="P220" s="9">
        <v>2880000</v>
      </c>
      <c r="Q220" s="8">
        <v>2880000</v>
      </c>
      <c r="R220" s="42" t="s">
        <v>5843</v>
      </c>
      <c r="S220" s="11">
        <v>45019</v>
      </c>
      <c r="T220" s="42" t="s">
        <v>266</v>
      </c>
      <c r="U220" s="42" t="s">
        <v>4997</v>
      </c>
      <c r="V220" s="8"/>
      <c r="W220" s="42"/>
      <c r="X220" s="42"/>
    </row>
    <row r="221" spans="1:24" s="5" customFormat="1" ht="38.25">
      <c r="A221" s="49">
        <v>210</v>
      </c>
      <c r="B221" s="11">
        <v>45292</v>
      </c>
      <c r="C221" s="42" t="s">
        <v>1923</v>
      </c>
      <c r="D221" s="42" t="s">
        <v>5590</v>
      </c>
      <c r="E221" s="41" t="s">
        <v>5591</v>
      </c>
      <c r="F221" s="42" t="s">
        <v>866</v>
      </c>
      <c r="G221" s="42" t="s">
        <v>5113</v>
      </c>
      <c r="H221" s="42">
        <v>38</v>
      </c>
      <c r="I221" s="42"/>
      <c r="J221" s="8">
        <v>33</v>
      </c>
      <c r="K221" s="42">
        <v>5</v>
      </c>
      <c r="L221" s="42" t="s">
        <v>994</v>
      </c>
      <c r="M221" s="11">
        <v>45120</v>
      </c>
      <c r="N221" s="9" t="s">
        <v>5593</v>
      </c>
      <c r="O221" s="9">
        <v>612670.41</v>
      </c>
      <c r="P221" s="9">
        <v>2376000</v>
      </c>
      <c r="Q221" s="8">
        <v>2376000</v>
      </c>
      <c r="R221" s="42"/>
      <c r="S221" s="11"/>
      <c r="T221" s="42"/>
      <c r="U221" s="42"/>
      <c r="V221" s="8"/>
      <c r="W221" s="42"/>
      <c r="X221" s="42"/>
    </row>
    <row r="222" spans="1:24" s="5" customFormat="1" ht="51">
      <c r="A222" s="49">
        <v>211</v>
      </c>
      <c r="B222" s="11">
        <v>45292</v>
      </c>
      <c r="C222" s="42" t="s">
        <v>1923</v>
      </c>
      <c r="D222" s="42" t="s">
        <v>5928</v>
      </c>
      <c r="E222" s="41" t="s">
        <v>5927</v>
      </c>
      <c r="F222" s="42" t="s">
        <v>866</v>
      </c>
      <c r="G222" s="42" t="s">
        <v>5113</v>
      </c>
      <c r="H222" s="42">
        <v>39</v>
      </c>
      <c r="I222" s="42"/>
      <c r="J222" s="8">
        <v>62.7</v>
      </c>
      <c r="K222" s="42">
        <v>5</v>
      </c>
      <c r="L222" s="42" t="s">
        <v>994</v>
      </c>
      <c r="M222" s="11">
        <v>45169</v>
      </c>
      <c r="N222" s="9" t="s">
        <v>5929</v>
      </c>
      <c r="O222" s="9">
        <v>1164073.78</v>
      </c>
      <c r="P222" s="9">
        <v>4464000</v>
      </c>
      <c r="Q222" s="8">
        <v>4464000</v>
      </c>
      <c r="R222" s="42" t="s">
        <v>6146</v>
      </c>
      <c r="S222" s="11">
        <v>45187</v>
      </c>
      <c r="T222" s="42" t="s">
        <v>266</v>
      </c>
      <c r="U222" s="42" t="s">
        <v>657</v>
      </c>
      <c r="V222" s="8"/>
      <c r="W222" s="42"/>
      <c r="X222" s="42"/>
    </row>
    <row r="223" spans="1:24" s="5" customFormat="1" ht="51">
      <c r="A223" s="49">
        <v>212</v>
      </c>
      <c r="B223" s="11">
        <v>45292</v>
      </c>
      <c r="C223" s="42" t="s">
        <v>1923</v>
      </c>
      <c r="D223" s="42" t="s">
        <v>5178</v>
      </c>
      <c r="E223" s="41" t="s">
        <v>5132</v>
      </c>
      <c r="F223" s="42" t="s">
        <v>866</v>
      </c>
      <c r="G223" s="42" t="s">
        <v>5113</v>
      </c>
      <c r="H223" s="42">
        <v>41</v>
      </c>
      <c r="I223" s="42"/>
      <c r="J223" s="8">
        <v>42</v>
      </c>
      <c r="K223" s="42">
        <v>6</v>
      </c>
      <c r="L223" s="42" t="s">
        <v>994</v>
      </c>
      <c r="M223" s="11">
        <v>44923</v>
      </c>
      <c r="N223" s="9" t="s">
        <v>5179</v>
      </c>
      <c r="O223" s="9">
        <v>779762.34</v>
      </c>
      <c r="P223" s="9">
        <v>2880000</v>
      </c>
      <c r="Q223" s="8">
        <v>2880000</v>
      </c>
      <c r="R223" s="42" t="s">
        <v>5842</v>
      </c>
      <c r="S223" s="11">
        <v>45019</v>
      </c>
      <c r="T223" s="42" t="s">
        <v>266</v>
      </c>
      <c r="U223" s="42" t="s">
        <v>2762</v>
      </c>
      <c r="V223" s="8"/>
      <c r="W223" s="42"/>
      <c r="X223" s="42"/>
    </row>
    <row r="224" spans="1:24" s="5" customFormat="1" ht="51">
      <c r="A224" s="49">
        <v>213</v>
      </c>
      <c r="B224" s="11">
        <v>45292</v>
      </c>
      <c r="C224" s="42" t="s">
        <v>1923</v>
      </c>
      <c r="D224" s="42" t="s">
        <v>5180</v>
      </c>
      <c r="E224" s="41" t="s">
        <v>5133</v>
      </c>
      <c r="F224" s="42" t="s">
        <v>866</v>
      </c>
      <c r="G224" s="42" t="s">
        <v>5113</v>
      </c>
      <c r="H224" s="42">
        <v>42</v>
      </c>
      <c r="I224" s="42"/>
      <c r="J224" s="8">
        <v>28.1</v>
      </c>
      <c r="K224" s="42">
        <v>6</v>
      </c>
      <c r="L224" s="42" t="s">
        <v>994</v>
      </c>
      <c r="M224" s="11">
        <v>44923</v>
      </c>
      <c r="N224" s="9" t="s">
        <v>5181</v>
      </c>
      <c r="O224" s="9">
        <v>521698.14</v>
      </c>
      <c r="P224" s="9">
        <v>2016000</v>
      </c>
      <c r="Q224" s="8">
        <v>2016000</v>
      </c>
      <c r="R224" s="42" t="s">
        <v>5822</v>
      </c>
      <c r="S224" s="11">
        <v>44966</v>
      </c>
      <c r="T224" s="42" t="s">
        <v>266</v>
      </c>
      <c r="U224" s="42" t="s">
        <v>5823</v>
      </c>
      <c r="V224" s="8"/>
      <c r="W224" s="42"/>
      <c r="X224" s="42"/>
    </row>
    <row r="225" spans="1:24" s="5" customFormat="1" ht="38.25">
      <c r="A225" s="49">
        <v>214</v>
      </c>
      <c r="B225" s="11">
        <v>45292</v>
      </c>
      <c r="C225" s="42" t="s">
        <v>1923</v>
      </c>
      <c r="D225" s="42" t="s">
        <v>5594</v>
      </c>
      <c r="E225" s="41" t="s">
        <v>5595</v>
      </c>
      <c r="F225" s="42" t="s">
        <v>866</v>
      </c>
      <c r="G225" s="42" t="s">
        <v>5113</v>
      </c>
      <c r="H225" s="42">
        <v>44</v>
      </c>
      <c r="I225" s="42"/>
      <c r="J225" s="8">
        <v>53</v>
      </c>
      <c r="K225" s="42">
        <v>6</v>
      </c>
      <c r="L225" s="42" t="s">
        <v>994</v>
      </c>
      <c r="M225" s="11">
        <v>45119</v>
      </c>
      <c r="N225" s="9" t="s">
        <v>5596</v>
      </c>
      <c r="O225" s="9">
        <v>983985.81</v>
      </c>
      <c r="P225" s="9">
        <v>3168000</v>
      </c>
      <c r="Q225" s="8">
        <v>3168000</v>
      </c>
      <c r="R225" s="42"/>
      <c r="S225" s="11"/>
      <c r="T225" s="42"/>
      <c r="U225" s="42"/>
      <c r="V225" s="8"/>
      <c r="W225" s="42"/>
      <c r="X225" s="42"/>
    </row>
    <row r="226" spans="1:24" s="5" customFormat="1" ht="51">
      <c r="A226" s="49">
        <v>215</v>
      </c>
      <c r="B226" s="11">
        <v>45292</v>
      </c>
      <c r="C226" s="42" t="s">
        <v>1923</v>
      </c>
      <c r="D226" s="42" t="s">
        <v>5182</v>
      </c>
      <c r="E226" s="41" t="s">
        <v>5134</v>
      </c>
      <c r="F226" s="42" t="s">
        <v>866</v>
      </c>
      <c r="G226" s="42" t="s">
        <v>5113</v>
      </c>
      <c r="H226" s="42">
        <v>45</v>
      </c>
      <c r="I226" s="42"/>
      <c r="J226" s="8">
        <v>47.8</v>
      </c>
      <c r="K226" s="42">
        <v>6</v>
      </c>
      <c r="L226" s="42" t="s">
        <v>994</v>
      </c>
      <c r="M226" s="11">
        <v>44923</v>
      </c>
      <c r="N226" s="9" t="s">
        <v>5183</v>
      </c>
      <c r="O226" s="9">
        <v>887443.81</v>
      </c>
      <c r="P226" s="9">
        <v>2880000</v>
      </c>
      <c r="Q226" s="8">
        <v>2880000</v>
      </c>
      <c r="R226" s="42" t="s">
        <v>5836</v>
      </c>
      <c r="S226" s="11">
        <v>45019</v>
      </c>
      <c r="T226" s="42" t="s">
        <v>266</v>
      </c>
      <c r="U226" s="42" t="s">
        <v>5837</v>
      </c>
      <c r="V226" s="8"/>
      <c r="W226" s="42"/>
      <c r="X226" s="42"/>
    </row>
    <row r="227" spans="1:24" s="5" customFormat="1" ht="51">
      <c r="A227" s="49">
        <v>216</v>
      </c>
      <c r="B227" s="11">
        <v>45292</v>
      </c>
      <c r="C227" s="42" t="s">
        <v>1923</v>
      </c>
      <c r="D227" s="42" t="s">
        <v>5184</v>
      </c>
      <c r="E227" s="41" t="s">
        <v>3687</v>
      </c>
      <c r="F227" s="42" t="s">
        <v>866</v>
      </c>
      <c r="G227" s="42" t="s">
        <v>5113</v>
      </c>
      <c r="H227" s="42">
        <v>47</v>
      </c>
      <c r="I227" s="42"/>
      <c r="J227" s="8">
        <v>28.1</v>
      </c>
      <c r="K227" s="42">
        <v>6</v>
      </c>
      <c r="L227" s="42" t="s">
        <v>994</v>
      </c>
      <c r="M227" s="11">
        <v>44923</v>
      </c>
      <c r="N227" s="9" t="s">
        <v>5185</v>
      </c>
      <c r="O227" s="9">
        <v>521698.14</v>
      </c>
      <c r="P227" s="9">
        <v>2016000</v>
      </c>
      <c r="Q227" s="8">
        <v>2016000</v>
      </c>
      <c r="R227" s="42" t="s">
        <v>5846</v>
      </c>
      <c r="S227" s="11">
        <v>45019</v>
      </c>
      <c r="T227" s="42" t="s">
        <v>266</v>
      </c>
      <c r="U227" s="42" t="s">
        <v>5847</v>
      </c>
      <c r="V227" s="8"/>
      <c r="W227" s="42"/>
      <c r="X227" s="42"/>
    </row>
    <row r="228" spans="1:24" s="5" customFormat="1" ht="51">
      <c r="A228" s="49">
        <v>217</v>
      </c>
      <c r="B228" s="11">
        <v>45292</v>
      </c>
      <c r="C228" s="42" t="s">
        <v>1923</v>
      </c>
      <c r="D228" s="42" t="s">
        <v>5186</v>
      </c>
      <c r="E228" s="41" t="s">
        <v>5135</v>
      </c>
      <c r="F228" s="42" t="s">
        <v>866</v>
      </c>
      <c r="G228" s="42" t="s">
        <v>5113</v>
      </c>
      <c r="H228" s="42">
        <v>49</v>
      </c>
      <c r="I228" s="42"/>
      <c r="J228" s="8">
        <v>42.1</v>
      </c>
      <c r="K228" s="42">
        <v>7</v>
      </c>
      <c r="L228" s="42" t="s">
        <v>994</v>
      </c>
      <c r="M228" s="11">
        <v>44923</v>
      </c>
      <c r="N228" s="9" t="s">
        <v>5187</v>
      </c>
      <c r="O228" s="9">
        <v>781618.92</v>
      </c>
      <c r="P228" s="9">
        <v>2880000</v>
      </c>
      <c r="Q228" s="8">
        <v>2880000</v>
      </c>
      <c r="R228" s="42" t="s">
        <v>5844</v>
      </c>
      <c r="S228" s="11">
        <v>45019</v>
      </c>
      <c r="T228" s="42" t="s">
        <v>266</v>
      </c>
      <c r="U228" s="42" t="s">
        <v>5845</v>
      </c>
      <c r="V228" s="8"/>
      <c r="W228" s="42"/>
      <c r="X228" s="42"/>
    </row>
    <row r="229" spans="1:24" s="5" customFormat="1" ht="38.25">
      <c r="A229" s="49">
        <v>218</v>
      </c>
      <c r="B229" s="11">
        <v>45292</v>
      </c>
      <c r="C229" s="42" t="s">
        <v>1923</v>
      </c>
      <c r="D229" s="42" t="s">
        <v>5597</v>
      </c>
      <c r="E229" s="41" t="s">
        <v>1552</v>
      </c>
      <c r="F229" s="42" t="s">
        <v>866</v>
      </c>
      <c r="G229" s="42" t="s">
        <v>5113</v>
      </c>
      <c r="H229" s="42">
        <v>50</v>
      </c>
      <c r="I229" s="42"/>
      <c r="J229" s="8">
        <v>28.1</v>
      </c>
      <c r="K229" s="42">
        <v>7</v>
      </c>
      <c r="L229" s="42" t="s">
        <v>994</v>
      </c>
      <c r="M229" s="11">
        <v>45119</v>
      </c>
      <c r="N229" s="9" t="s">
        <v>5598</v>
      </c>
      <c r="O229" s="9">
        <v>521698.14</v>
      </c>
      <c r="P229" s="9">
        <v>2016000</v>
      </c>
      <c r="Q229" s="8">
        <v>2016000</v>
      </c>
      <c r="R229" s="42"/>
      <c r="S229" s="11"/>
      <c r="T229" s="42"/>
      <c r="U229" s="42"/>
      <c r="V229" s="8"/>
      <c r="W229" s="42"/>
      <c r="X229" s="42"/>
    </row>
    <row r="230" spans="1:24" s="5" customFormat="1" ht="38.25">
      <c r="A230" s="49">
        <v>219</v>
      </c>
      <c r="B230" s="11">
        <v>45292</v>
      </c>
      <c r="C230" s="42" t="s">
        <v>1923</v>
      </c>
      <c r="D230" s="42" t="s">
        <v>5599</v>
      </c>
      <c r="E230" s="41" t="s">
        <v>5600</v>
      </c>
      <c r="F230" s="42" t="s">
        <v>866</v>
      </c>
      <c r="G230" s="42" t="s">
        <v>5113</v>
      </c>
      <c r="H230" s="42">
        <v>51</v>
      </c>
      <c r="I230" s="42"/>
      <c r="J230" s="8">
        <v>32.4</v>
      </c>
      <c r="K230" s="42">
        <v>7</v>
      </c>
      <c r="L230" s="42" t="s">
        <v>994</v>
      </c>
      <c r="M230" s="11">
        <v>45121</v>
      </c>
      <c r="N230" s="9" t="s">
        <v>5601</v>
      </c>
      <c r="O230" s="9">
        <v>601530.94999999995</v>
      </c>
      <c r="P230" s="9">
        <v>2232000</v>
      </c>
      <c r="Q230" s="8">
        <v>2232000</v>
      </c>
      <c r="R230" s="42"/>
      <c r="S230" s="11"/>
      <c r="T230" s="42"/>
      <c r="U230" s="42"/>
      <c r="V230" s="8"/>
      <c r="W230" s="42"/>
      <c r="X230" s="42"/>
    </row>
    <row r="231" spans="1:24" s="5" customFormat="1" ht="51">
      <c r="A231" s="49">
        <v>220</v>
      </c>
      <c r="B231" s="11">
        <v>45292</v>
      </c>
      <c r="C231" s="42" t="s">
        <v>1923</v>
      </c>
      <c r="D231" s="42" t="s">
        <v>5602</v>
      </c>
      <c r="E231" s="41" t="s">
        <v>5603</v>
      </c>
      <c r="F231" s="42" t="s">
        <v>866</v>
      </c>
      <c r="G231" s="42" t="s">
        <v>5113</v>
      </c>
      <c r="H231" s="42">
        <v>52</v>
      </c>
      <c r="I231" s="42"/>
      <c r="J231" s="8">
        <v>53.3</v>
      </c>
      <c r="K231" s="42">
        <v>7</v>
      </c>
      <c r="L231" s="42" t="s">
        <v>994</v>
      </c>
      <c r="M231" s="11">
        <v>45119</v>
      </c>
      <c r="N231" s="9" t="s">
        <v>5604</v>
      </c>
      <c r="O231" s="9">
        <v>989555.54</v>
      </c>
      <c r="P231" s="9">
        <v>3456000</v>
      </c>
      <c r="Q231" s="8">
        <v>3456000</v>
      </c>
      <c r="R231" s="42" t="s">
        <v>5896</v>
      </c>
      <c r="S231" s="11">
        <v>45182</v>
      </c>
      <c r="T231" s="42" t="s">
        <v>266</v>
      </c>
      <c r="U231" s="42" t="s">
        <v>5897</v>
      </c>
      <c r="V231" s="8"/>
      <c r="W231" s="42"/>
      <c r="X231" s="42"/>
    </row>
    <row r="232" spans="1:24" s="5" customFormat="1" ht="51">
      <c r="A232" s="49">
        <v>221</v>
      </c>
      <c r="B232" s="11">
        <v>45292</v>
      </c>
      <c r="C232" s="42" t="s">
        <v>1923</v>
      </c>
      <c r="D232" s="42" t="s">
        <v>5605</v>
      </c>
      <c r="E232" s="41" t="s">
        <v>952</v>
      </c>
      <c r="F232" s="42" t="s">
        <v>866</v>
      </c>
      <c r="G232" s="42" t="s">
        <v>5113</v>
      </c>
      <c r="H232" s="42">
        <v>53</v>
      </c>
      <c r="I232" s="42"/>
      <c r="J232" s="8">
        <v>47.4</v>
      </c>
      <c r="K232" s="42">
        <v>7</v>
      </c>
      <c r="L232" s="42" t="s">
        <v>994</v>
      </c>
      <c r="M232" s="11">
        <v>45119</v>
      </c>
      <c r="N232" s="9" t="s">
        <v>5606</v>
      </c>
      <c r="O232" s="9">
        <v>880017.5</v>
      </c>
      <c r="P232" s="9">
        <v>3168000</v>
      </c>
      <c r="Q232" s="8">
        <v>3168000</v>
      </c>
      <c r="R232" s="42" t="s">
        <v>5914</v>
      </c>
      <c r="S232" s="11">
        <v>45209</v>
      </c>
      <c r="T232" s="42" t="s">
        <v>266</v>
      </c>
      <c r="U232" s="42" t="s">
        <v>5915</v>
      </c>
      <c r="V232" s="8"/>
      <c r="W232" s="42"/>
      <c r="X232" s="42"/>
    </row>
    <row r="233" spans="1:24" s="5" customFormat="1" ht="38.25">
      <c r="A233" s="49">
        <v>222</v>
      </c>
      <c r="B233" s="11">
        <v>45292</v>
      </c>
      <c r="C233" s="42" t="s">
        <v>1923</v>
      </c>
      <c r="D233" s="42" t="s">
        <v>5930</v>
      </c>
      <c r="E233" s="41" t="s">
        <v>5931</v>
      </c>
      <c r="F233" s="42" t="s">
        <v>866</v>
      </c>
      <c r="G233" s="42" t="s">
        <v>5113</v>
      </c>
      <c r="H233" s="42">
        <v>55</v>
      </c>
      <c r="I233" s="42"/>
      <c r="J233" s="8">
        <v>63</v>
      </c>
      <c r="K233" s="42">
        <v>7</v>
      </c>
      <c r="L233" s="42" t="s">
        <v>994</v>
      </c>
      <c r="M233" s="11">
        <v>45169</v>
      </c>
      <c r="N233" s="9" t="s">
        <v>5932</v>
      </c>
      <c r="O233" s="9">
        <v>1169643.51</v>
      </c>
      <c r="P233" s="9">
        <v>4464000</v>
      </c>
      <c r="Q233" s="8">
        <v>4464000</v>
      </c>
      <c r="R233" s="42"/>
      <c r="S233" s="11"/>
      <c r="T233" s="42"/>
      <c r="U233" s="42"/>
      <c r="V233" s="8"/>
      <c r="W233" s="42"/>
      <c r="X233" s="42"/>
    </row>
    <row r="234" spans="1:24" s="5" customFormat="1" ht="51">
      <c r="A234" s="49">
        <v>223</v>
      </c>
      <c r="B234" s="11">
        <v>45292</v>
      </c>
      <c r="C234" s="42" t="s">
        <v>1923</v>
      </c>
      <c r="D234" s="42" t="s">
        <v>5188</v>
      </c>
      <c r="E234" s="41" t="s">
        <v>3688</v>
      </c>
      <c r="F234" s="42" t="s">
        <v>866</v>
      </c>
      <c r="G234" s="42" t="s">
        <v>5113</v>
      </c>
      <c r="H234" s="42">
        <v>57</v>
      </c>
      <c r="I234" s="42"/>
      <c r="J234" s="8">
        <v>42.1</v>
      </c>
      <c r="K234" s="42">
        <v>8</v>
      </c>
      <c r="L234" s="42" t="s">
        <v>994</v>
      </c>
      <c r="M234" s="11">
        <v>44924</v>
      </c>
      <c r="N234" s="9" t="s">
        <v>5189</v>
      </c>
      <c r="O234" s="9">
        <v>781618.92</v>
      </c>
      <c r="P234" s="9">
        <v>2880000</v>
      </c>
      <c r="Q234" s="8">
        <v>2880000</v>
      </c>
      <c r="R234" s="42" t="s">
        <v>5825</v>
      </c>
      <c r="S234" s="11">
        <v>44977</v>
      </c>
      <c r="T234" s="42" t="s">
        <v>266</v>
      </c>
      <c r="U234" s="42" t="s">
        <v>3935</v>
      </c>
      <c r="V234" s="8"/>
      <c r="W234" s="42"/>
      <c r="X234" s="42"/>
    </row>
    <row r="235" spans="1:24" s="5" customFormat="1" ht="51">
      <c r="A235" s="49">
        <v>224</v>
      </c>
      <c r="B235" s="11">
        <v>45292</v>
      </c>
      <c r="C235" s="42" t="s">
        <v>1923</v>
      </c>
      <c r="D235" s="42" t="s">
        <v>5607</v>
      </c>
      <c r="E235" s="41" t="s">
        <v>5608</v>
      </c>
      <c r="F235" s="42" t="s">
        <v>866</v>
      </c>
      <c r="G235" s="42" t="s">
        <v>5113</v>
      </c>
      <c r="H235" s="42">
        <v>58</v>
      </c>
      <c r="I235" s="42"/>
      <c r="J235" s="8">
        <v>28.2</v>
      </c>
      <c r="K235" s="42">
        <v>8</v>
      </c>
      <c r="L235" s="42" t="s">
        <v>994</v>
      </c>
      <c r="M235" s="11">
        <v>45121</v>
      </c>
      <c r="N235" s="9" t="s">
        <v>5609</v>
      </c>
      <c r="O235" s="9">
        <v>523554.71</v>
      </c>
      <c r="P235" s="9">
        <v>2016000</v>
      </c>
      <c r="Q235" s="8">
        <v>2016000</v>
      </c>
      <c r="R235" s="42" t="s">
        <v>5893</v>
      </c>
      <c r="S235" s="11">
        <v>45175</v>
      </c>
      <c r="T235" s="42" t="s">
        <v>266</v>
      </c>
      <c r="U235" s="42" t="s">
        <v>3907</v>
      </c>
      <c r="V235" s="8"/>
      <c r="W235" s="42"/>
      <c r="X235" s="42"/>
    </row>
    <row r="236" spans="1:24" s="5" customFormat="1" ht="51">
      <c r="A236" s="49">
        <v>225</v>
      </c>
      <c r="B236" s="11">
        <v>45292</v>
      </c>
      <c r="C236" s="42" t="s">
        <v>1923</v>
      </c>
      <c r="D236" s="42" t="s">
        <v>5144</v>
      </c>
      <c r="E236" s="41" t="s">
        <v>5610</v>
      </c>
      <c r="F236" s="42" t="s">
        <v>866</v>
      </c>
      <c r="G236" s="42" t="s">
        <v>5113</v>
      </c>
      <c r="H236" s="42">
        <v>60</v>
      </c>
      <c r="I236" s="42"/>
      <c r="J236" s="8">
        <v>53</v>
      </c>
      <c r="K236" s="42">
        <v>8</v>
      </c>
      <c r="L236" s="42" t="s">
        <v>994</v>
      </c>
      <c r="M236" s="11">
        <v>45119</v>
      </c>
      <c r="N236" s="9" t="s">
        <v>5611</v>
      </c>
      <c r="O236" s="9">
        <v>983985.81</v>
      </c>
      <c r="P236" s="9">
        <v>3168000</v>
      </c>
      <c r="Q236" s="8">
        <v>3168000</v>
      </c>
      <c r="R236" s="42" t="s">
        <v>5891</v>
      </c>
      <c r="S236" s="11">
        <v>45169</v>
      </c>
      <c r="T236" s="42" t="s">
        <v>266</v>
      </c>
      <c r="U236" s="42" t="s">
        <v>3911</v>
      </c>
      <c r="V236" s="8"/>
      <c r="W236" s="42"/>
      <c r="X236" s="42"/>
    </row>
    <row r="237" spans="1:24" s="5" customFormat="1" ht="38.25">
      <c r="A237" s="49">
        <v>226</v>
      </c>
      <c r="B237" s="11">
        <v>45292</v>
      </c>
      <c r="C237" s="42" t="s">
        <v>650</v>
      </c>
      <c r="D237" s="42" t="s">
        <v>1225</v>
      </c>
      <c r="E237" s="42" t="s">
        <v>106</v>
      </c>
      <c r="F237" s="42" t="s">
        <v>3033</v>
      </c>
      <c r="G237" s="42">
        <v>17</v>
      </c>
      <c r="H237" s="42"/>
      <c r="I237" s="42" t="s">
        <v>5396</v>
      </c>
      <c r="J237" s="8">
        <v>93.75</v>
      </c>
      <c r="K237" s="42"/>
      <c r="L237" s="42" t="s">
        <v>994</v>
      </c>
      <c r="M237" s="42"/>
      <c r="N237" s="9" t="s">
        <v>5397</v>
      </c>
      <c r="O237" s="9">
        <v>2131275.94</v>
      </c>
      <c r="P237" s="9"/>
      <c r="Q237" s="29"/>
      <c r="R237" s="42"/>
      <c r="S237" s="42"/>
      <c r="T237" s="42"/>
      <c r="U237" s="42"/>
      <c r="V237" s="42"/>
      <c r="W237" s="42"/>
      <c r="X237" s="42"/>
    </row>
    <row r="238" spans="1:24" s="5" customFormat="1" ht="51">
      <c r="A238" s="49">
        <v>227</v>
      </c>
      <c r="B238" s="11">
        <v>45292</v>
      </c>
      <c r="C238" s="42" t="s">
        <v>650</v>
      </c>
      <c r="D238" s="42" t="s">
        <v>5951</v>
      </c>
      <c r="E238" s="42" t="s">
        <v>5952</v>
      </c>
      <c r="F238" s="42" t="s">
        <v>1164</v>
      </c>
      <c r="G238" s="42">
        <v>13</v>
      </c>
      <c r="H238" s="42"/>
      <c r="I238" s="42" t="s">
        <v>5953</v>
      </c>
      <c r="J238" s="8">
        <v>20.14</v>
      </c>
      <c r="K238" s="42"/>
      <c r="L238" s="42" t="s">
        <v>994</v>
      </c>
      <c r="M238" s="42"/>
      <c r="N238" s="9" t="s">
        <v>5954</v>
      </c>
      <c r="O238" s="9">
        <v>536373.11</v>
      </c>
      <c r="P238" s="9">
        <v>536373.11</v>
      </c>
      <c r="Q238" s="7">
        <v>536373.11</v>
      </c>
      <c r="R238" s="42" t="s">
        <v>5956</v>
      </c>
      <c r="S238" s="11">
        <v>44453</v>
      </c>
      <c r="T238" s="42" t="s">
        <v>266</v>
      </c>
      <c r="U238" s="42" t="s">
        <v>5955</v>
      </c>
      <c r="V238" s="42"/>
      <c r="W238" s="42"/>
      <c r="X238" s="42"/>
    </row>
    <row r="239" spans="1:24" s="5" customFormat="1" ht="50.25" customHeight="1">
      <c r="A239" s="49">
        <v>228</v>
      </c>
      <c r="B239" s="11">
        <v>45292</v>
      </c>
      <c r="C239" s="42" t="s">
        <v>650</v>
      </c>
      <c r="D239" s="42"/>
      <c r="E239" s="42" t="s">
        <v>68</v>
      </c>
      <c r="F239" s="42" t="s">
        <v>1164</v>
      </c>
      <c r="G239" s="42">
        <v>26</v>
      </c>
      <c r="H239" s="42"/>
      <c r="I239" s="42"/>
      <c r="J239" s="8">
        <v>61.49</v>
      </c>
      <c r="K239" s="42">
        <v>1</v>
      </c>
      <c r="L239" s="42" t="s">
        <v>994</v>
      </c>
      <c r="M239" s="42"/>
      <c r="N239" s="9" t="s">
        <v>65</v>
      </c>
      <c r="O239" s="9"/>
      <c r="P239" s="9"/>
      <c r="Q239" s="29"/>
      <c r="R239" s="42" t="s">
        <v>3961</v>
      </c>
      <c r="S239" s="11" t="s">
        <v>3962</v>
      </c>
      <c r="T239" s="42" t="s">
        <v>2510</v>
      </c>
      <c r="U239" s="42" t="s">
        <v>3963</v>
      </c>
      <c r="V239" s="42">
        <v>61.49</v>
      </c>
      <c r="W239" s="42"/>
      <c r="X239" s="42" t="s">
        <v>3960</v>
      </c>
    </row>
    <row r="240" spans="1:24" s="5" customFormat="1" ht="25.5">
      <c r="A240" s="49">
        <v>229</v>
      </c>
      <c r="B240" s="11">
        <v>45292</v>
      </c>
      <c r="C240" s="42" t="s">
        <v>650</v>
      </c>
      <c r="D240" s="42"/>
      <c r="E240" s="42" t="s">
        <v>69</v>
      </c>
      <c r="F240" s="42" t="s">
        <v>1164</v>
      </c>
      <c r="G240" s="42">
        <v>28</v>
      </c>
      <c r="H240" s="42"/>
      <c r="I240" s="42"/>
      <c r="J240" s="8">
        <v>54.3</v>
      </c>
      <c r="K240" s="42">
        <v>1</v>
      </c>
      <c r="L240" s="42" t="s">
        <v>994</v>
      </c>
      <c r="M240" s="42"/>
      <c r="N240" s="9" t="s">
        <v>65</v>
      </c>
      <c r="O240" s="9"/>
      <c r="P240" s="9"/>
      <c r="Q240" s="29"/>
      <c r="R240" s="42" t="s">
        <v>4685</v>
      </c>
      <c r="S240" s="42"/>
      <c r="T240" s="42"/>
      <c r="U240" s="42" t="s">
        <v>4684</v>
      </c>
      <c r="V240" s="42"/>
      <c r="W240" s="42"/>
      <c r="X240" s="42" t="s">
        <v>3960</v>
      </c>
    </row>
    <row r="241" spans="1:24" s="5" customFormat="1" ht="63.75">
      <c r="A241" s="49">
        <v>230</v>
      </c>
      <c r="B241" s="11">
        <v>45292</v>
      </c>
      <c r="C241" s="42" t="s">
        <v>1923</v>
      </c>
      <c r="D241" s="42" t="s">
        <v>882</v>
      </c>
      <c r="E241" s="6" t="s">
        <v>830</v>
      </c>
      <c r="F241" s="42" t="s">
        <v>1164</v>
      </c>
      <c r="G241" s="42" t="s">
        <v>488</v>
      </c>
      <c r="H241" s="42">
        <v>13</v>
      </c>
      <c r="I241" s="42"/>
      <c r="J241" s="8">
        <v>62.7</v>
      </c>
      <c r="K241" s="42">
        <v>2</v>
      </c>
      <c r="L241" s="42" t="s">
        <v>994</v>
      </c>
      <c r="M241" s="42"/>
      <c r="N241" s="9" t="s">
        <v>5342</v>
      </c>
      <c r="O241" s="9">
        <v>1223665.1100000001</v>
      </c>
      <c r="P241" s="9"/>
      <c r="Q241" s="29"/>
      <c r="R241" s="42" t="s">
        <v>4686</v>
      </c>
      <c r="S241" s="42"/>
      <c r="T241" s="42"/>
      <c r="U241" s="42" t="s">
        <v>4687</v>
      </c>
      <c r="V241" s="42"/>
      <c r="W241" s="42"/>
      <c r="X241" s="42"/>
    </row>
    <row r="242" spans="1:24" s="5" customFormat="1" ht="41.25" customHeight="1">
      <c r="A242" s="49">
        <v>231</v>
      </c>
      <c r="B242" s="11">
        <v>45292</v>
      </c>
      <c r="C242" s="42" t="s">
        <v>1923</v>
      </c>
      <c r="D242" s="42"/>
      <c r="E242" s="6" t="s">
        <v>2675</v>
      </c>
      <c r="F242" s="42" t="s">
        <v>1164</v>
      </c>
      <c r="G242" s="42">
        <v>80</v>
      </c>
      <c r="H242" s="42">
        <v>3</v>
      </c>
      <c r="I242" s="42"/>
      <c r="J242" s="8">
        <v>52.4</v>
      </c>
      <c r="K242" s="42">
        <v>2</v>
      </c>
      <c r="L242" s="42" t="s">
        <v>994</v>
      </c>
      <c r="M242" s="42"/>
      <c r="N242" s="9" t="s">
        <v>2578</v>
      </c>
      <c r="O242" s="9"/>
      <c r="P242" s="9"/>
      <c r="Q242" s="29"/>
      <c r="R242" s="42" t="s">
        <v>4174</v>
      </c>
      <c r="S242" s="11">
        <v>44302</v>
      </c>
      <c r="T242" s="42" t="s">
        <v>266</v>
      </c>
      <c r="U242" s="42" t="s">
        <v>4175</v>
      </c>
      <c r="V242" s="42"/>
      <c r="W242" s="42"/>
      <c r="X242" s="42" t="s">
        <v>1665</v>
      </c>
    </row>
    <row r="243" spans="1:24" s="5" customFormat="1" ht="25.5">
      <c r="A243" s="49">
        <v>232</v>
      </c>
      <c r="B243" s="11">
        <v>45292</v>
      </c>
      <c r="C243" s="42" t="s">
        <v>650</v>
      </c>
      <c r="D243" s="42"/>
      <c r="E243" s="6" t="s">
        <v>70</v>
      </c>
      <c r="F243" s="42" t="s">
        <v>1164</v>
      </c>
      <c r="G243" s="42">
        <v>98</v>
      </c>
      <c r="H243" s="42"/>
      <c r="I243" s="42"/>
      <c r="J243" s="8">
        <v>62</v>
      </c>
      <c r="K243" s="42">
        <v>1</v>
      </c>
      <c r="L243" s="42" t="s">
        <v>994</v>
      </c>
      <c r="M243" s="42"/>
      <c r="N243" s="9" t="s">
        <v>838</v>
      </c>
      <c r="O243" s="9"/>
      <c r="P243" s="9"/>
      <c r="Q243" s="29"/>
      <c r="R243" s="42"/>
      <c r="S243" s="42"/>
      <c r="T243" s="42"/>
      <c r="U243" s="42"/>
      <c r="V243" s="42"/>
      <c r="W243" s="42"/>
      <c r="X243" s="42" t="s">
        <v>3960</v>
      </c>
    </row>
    <row r="244" spans="1:24" s="5" customFormat="1" ht="63.75">
      <c r="A244" s="49">
        <v>233</v>
      </c>
      <c r="B244" s="11">
        <v>45292</v>
      </c>
      <c r="C244" s="42" t="s">
        <v>650</v>
      </c>
      <c r="D244" s="42" t="s">
        <v>2290</v>
      </c>
      <c r="E244" s="6" t="s">
        <v>3740</v>
      </c>
      <c r="F244" s="42" t="s">
        <v>140</v>
      </c>
      <c r="G244" s="42">
        <v>17</v>
      </c>
      <c r="H244" s="42"/>
      <c r="I244" s="42" t="s">
        <v>2672</v>
      </c>
      <c r="J244" s="8">
        <v>6.35</v>
      </c>
      <c r="K244" s="42">
        <v>1</v>
      </c>
      <c r="L244" s="42" t="s">
        <v>994</v>
      </c>
      <c r="M244" s="11">
        <v>42643</v>
      </c>
      <c r="N244" s="9" t="s">
        <v>535</v>
      </c>
      <c r="O244" s="9">
        <v>169022.65</v>
      </c>
      <c r="P244" s="9"/>
      <c r="Q244" s="29"/>
      <c r="R244" s="42"/>
      <c r="S244" s="42"/>
      <c r="T244" s="42"/>
      <c r="U244" s="42"/>
      <c r="V244" s="42"/>
      <c r="W244" s="42"/>
      <c r="X244" s="42" t="s">
        <v>4029</v>
      </c>
    </row>
    <row r="245" spans="1:24" s="5" customFormat="1" ht="25.5">
      <c r="A245" s="49">
        <v>234</v>
      </c>
      <c r="B245" s="11">
        <v>45292</v>
      </c>
      <c r="C245" s="42" t="s">
        <v>1923</v>
      </c>
      <c r="D245" s="42"/>
      <c r="E245" s="6" t="s">
        <v>2749</v>
      </c>
      <c r="F245" s="42" t="s">
        <v>140</v>
      </c>
      <c r="G245" s="42">
        <v>24</v>
      </c>
      <c r="H245" s="42">
        <v>3</v>
      </c>
      <c r="I245" s="42"/>
      <c r="J245" s="8">
        <v>29.3</v>
      </c>
      <c r="K245" s="42">
        <v>1</v>
      </c>
      <c r="L245" s="42" t="s">
        <v>994</v>
      </c>
      <c r="M245" s="42"/>
      <c r="N245" s="9" t="s">
        <v>1931</v>
      </c>
      <c r="O245" s="9"/>
      <c r="P245" s="9"/>
      <c r="Q245" s="29"/>
      <c r="R245" s="42"/>
      <c r="S245" s="42"/>
      <c r="T245" s="42"/>
      <c r="U245" s="42" t="s">
        <v>3499</v>
      </c>
      <c r="V245" s="42"/>
      <c r="W245" s="42"/>
      <c r="X245" s="42" t="s">
        <v>3960</v>
      </c>
    </row>
    <row r="246" spans="1:24" s="5" customFormat="1" ht="51">
      <c r="A246" s="49">
        <v>235</v>
      </c>
      <c r="B246" s="11">
        <v>45292</v>
      </c>
      <c r="C246" s="42" t="s">
        <v>650</v>
      </c>
      <c r="D246" s="42" t="s">
        <v>1226</v>
      </c>
      <c r="E246" s="42" t="s">
        <v>1254</v>
      </c>
      <c r="F246" s="42" t="s">
        <v>1122</v>
      </c>
      <c r="G246" s="42">
        <v>42</v>
      </c>
      <c r="H246" s="42"/>
      <c r="I246" s="42" t="s">
        <v>3638</v>
      </c>
      <c r="J246" s="8">
        <v>42.67</v>
      </c>
      <c r="K246" s="42"/>
      <c r="L246" s="42" t="s">
        <v>994</v>
      </c>
      <c r="M246" s="42"/>
      <c r="N246" s="9" t="s">
        <v>3264</v>
      </c>
      <c r="O246" s="9">
        <v>1098729.95</v>
      </c>
      <c r="P246" s="9"/>
      <c r="Q246" s="29"/>
      <c r="R246" s="42" t="s">
        <v>2696</v>
      </c>
      <c r="S246" s="11">
        <v>35836</v>
      </c>
      <c r="T246" s="42" t="s">
        <v>266</v>
      </c>
      <c r="U246" s="42" t="s">
        <v>2697</v>
      </c>
      <c r="V246" s="42"/>
      <c r="W246" s="42"/>
      <c r="X246" s="42"/>
    </row>
    <row r="247" spans="1:24" s="5" customFormat="1" ht="25.5">
      <c r="A247" s="49">
        <v>236</v>
      </c>
      <c r="B247" s="11">
        <v>45292</v>
      </c>
      <c r="C247" s="42" t="s">
        <v>650</v>
      </c>
      <c r="D247" s="42"/>
      <c r="E247" s="42" t="s">
        <v>340</v>
      </c>
      <c r="F247" s="42" t="s">
        <v>865</v>
      </c>
      <c r="G247" s="42">
        <v>9</v>
      </c>
      <c r="H247" s="42"/>
      <c r="I247" s="42"/>
      <c r="J247" s="8">
        <v>58.98</v>
      </c>
      <c r="K247" s="42">
        <v>1</v>
      </c>
      <c r="L247" s="42" t="s">
        <v>994</v>
      </c>
      <c r="M247" s="42"/>
      <c r="N247" s="9" t="s">
        <v>65</v>
      </c>
      <c r="O247" s="9"/>
      <c r="P247" s="9"/>
      <c r="Q247" s="29"/>
      <c r="R247" s="42"/>
      <c r="S247" s="42"/>
      <c r="T247" s="42"/>
      <c r="U247" s="42"/>
      <c r="V247" s="42"/>
      <c r="W247" s="42"/>
      <c r="X247" s="42" t="s">
        <v>3960</v>
      </c>
    </row>
    <row r="248" spans="1:24" s="5" customFormat="1" ht="25.5">
      <c r="A248" s="49">
        <v>237</v>
      </c>
      <c r="B248" s="11">
        <v>45292</v>
      </c>
      <c r="C248" s="42" t="s">
        <v>1923</v>
      </c>
      <c r="D248" s="42"/>
      <c r="E248" s="42" t="s">
        <v>1048</v>
      </c>
      <c r="F248" s="42" t="s">
        <v>865</v>
      </c>
      <c r="G248" s="42">
        <v>15</v>
      </c>
      <c r="H248" s="42">
        <v>2</v>
      </c>
      <c r="I248" s="42"/>
      <c r="J248" s="8">
        <v>20.25</v>
      </c>
      <c r="K248" s="42">
        <v>1</v>
      </c>
      <c r="L248" s="42" t="s">
        <v>994</v>
      </c>
      <c r="M248" s="42"/>
      <c r="N248" s="9" t="s">
        <v>864</v>
      </c>
      <c r="O248" s="9"/>
      <c r="P248" s="9"/>
      <c r="Q248" s="29"/>
      <c r="R248" s="42" t="s">
        <v>4688</v>
      </c>
      <c r="S248" s="42"/>
      <c r="T248" s="42"/>
      <c r="U248" s="42" t="s">
        <v>4689</v>
      </c>
      <c r="V248" s="42"/>
      <c r="W248" s="42"/>
      <c r="X248" s="42" t="s">
        <v>3960</v>
      </c>
    </row>
    <row r="249" spans="1:24" s="5" customFormat="1" ht="45" customHeight="1">
      <c r="A249" s="49">
        <v>238</v>
      </c>
      <c r="B249" s="11">
        <v>45292</v>
      </c>
      <c r="C249" s="42" t="s">
        <v>1923</v>
      </c>
      <c r="D249" s="42" t="s">
        <v>2100</v>
      </c>
      <c r="E249" s="6" t="s">
        <v>407</v>
      </c>
      <c r="F249" s="42" t="s">
        <v>489</v>
      </c>
      <c r="G249" s="42">
        <v>37</v>
      </c>
      <c r="H249" s="42">
        <v>103</v>
      </c>
      <c r="I249" s="42"/>
      <c r="J249" s="8">
        <v>66.599999999999994</v>
      </c>
      <c r="K249" s="42">
        <v>8</v>
      </c>
      <c r="L249" s="42" t="s">
        <v>994</v>
      </c>
      <c r="M249" s="42"/>
      <c r="N249" s="9" t="s">
        <v>5343</v>
      </c>
      <c r="O249" s="9">
        <v>1251039.04</v>
      </c>
      <c r="P249" s="9"/>
      <c r="Q249" s="34"/>
      <c r="R249" s="42" t="s">
        <v>4586</v>
      </c>
      <c r="S249" s="11" t="s">
        <v>4168</v>
      </c>
      <c r="T249" s="42" t="s">
        <v>3338</v>
      </c>
      <c r="U249" s="42" t="s">
        <v>4169</v>
      </c>
      <c r="V249" s="42"/>
      <c r="W249" s="42"/>
      <c r="X249" s="42"/>
    </row>
    <row r="250" spans="1:24" s="5" customFormat="1" ht="28.5" customHeight="1">
      <c r="A250" s="49">
        <v>239</v>
      </c>
      <c r="B250" s="11">
        <v>45292</v>
      </c>
      <c r="C250" s="42" t="s">
        <v>1923</v>
      </c>
      <c r="D250" s="42"/>
      <c r="E250" s="6" t="s">
        <v>301</v>
      </c>
      <c r="F250" s="42" t="s">
        <v>489</v>
      </c>
      <c r="G250" s="42">
        <v>39</v>
      </c>
      <c r="H250" s="42">
        <v>104</v>
      </c>
      <c r="I250" s="42"/>
      <c r="J250" s="8">
        <v>68.13</v>
      </c>
      <c r="K250" s="42">
        <v>8</v>
      </c>
      <c r="L250" s="42" t="s">
        <v>994</v>
      </c>
      <c r="M250" s="42"/>
      <c r="N250" s="9" t="s">
        <v>3094</v>
      </c>
      <c r="O250" s="9"/>
      <c r="P250" s="9"/>
      <c r="Q250" s="29"/>
      <c r="R250" s="42" t="s">
        <v>5048</v>
      </c>
      <c r="S250" s="42"/>
      <c r="T250" s="42"/>
      <c r="U250" s="42" t="s">
        <v>5049</v>
      </c>
      <c r="V250" s="42"/>
      <c r="W250" s="42"/>
      <c r="X250" s="42" t="s">
        <v>3960</v>
      </c>
    </row>
    <row r="251" spans="1:24" s="5" customFormat="1" ht="28.5" customHeight="1">
      <c r="A251" s="49">
        <v>240</v>
      </c>
      <c r="B251" s="11">
        <v>45292</v>
      </c>
      <c r="C251" s="42" t="s">
        <v>1923</v>
      </c>
      <c r="D251" s="42"/>
      <c r="E251" s="42" t="s">
        <v>1723</v>
      </c>
      <c r="F251" s="42" t="s">
        <v>489</v>
      </c>
      <c r="G251" s="42">
        <v>43</v>
      </c>
      <c r="H251" s="42">
        <v>37</v>
      </c>
      <c r="I251" s="42"/>
      <c r="J251" s="8">
        <v>70.3</v>
      </c>
      <c r="K251" s="42">
        <v>1</v>
      </c>
      <c r="L251" s="42" t="s">
        <v>994</v>
      </c>
      <c r="M251" s="42"/>
      <c r="N251" s="9" t="s">
        <v>586</v>
      </c>
      <c r="O251" s="9"/>
      <c r="P251" s="9"/>
      <c r="Q251" s="29"/>
      <c r="R251" s="42" t="s">
        <v>5050</v>
      </c>
      <c r="S251" s="42"/>
      <c r="T251" s="42"/>
      <c r="U251" s="42" t="s">
        <v>4402</v>
      </c>
      <c r="V251" s="42"/>
      <c r="W251" s="42"/>
      <c r="X251" s="42" t="s">
        <v>3960</v>
      </c>
    </row>
    <row r="252" spans="1:24" s="5" customFormat="1" ht="38.25">
      <c r="A252" s="49">
        <v>241</v>
      </c>
      <c r="B252" s="11">
        <v>45292</v>
      </c>
      <c r="C252" s="42" t="s">
        <v>1923</v>
      </c>
      <c r="D252" s="42" t="s">
        <v>883</v>
      </c>
      <c r="E252" s="6" t="s">
        <v>2229</v>
      </c>
      <c r="F252" s="42" t="s">
        <v>489</v>
      </c>
      <c r="G252" s="42">
        <v>45</v>
      </c>
      <c r="H252" s="42">
        <v>9</v>
      </c>
      <c r="I252" s="42"/>
      <c r="J252" s="8">
        <v>87.4</v>
      </c>
      <c r="K252" s="42">
        <v>3</v>
      </c>
      <c r="L252" s="42" t="s">
        <v>994</v>
      </c>
      <c r="M252" s="42"/>
      <c r="N252" s="9" t="s">
        <v>5346</v>
      </c>
      <c r="O252" s="9">
        <v>1648690</v>
      </c>
      <c r="P252" s="9">
        <v>1648690</v>
      </c>
      <c r="Q252" s="9">
        <v>1648690</v>
      </c>
      <c r="R252" s="42" t="s">
        <v>5051</v>
      </c>
      <c r="S252" s="42"/>
      <c r="T252" s="42"/>
      <c r="U252" s="42" t="s">
        <v>5052</v>
      </c>
      <c r="V252" s="42"/>
      <c r="W252" s="42"/>
      <c r="X252" s="42"/>
    </row>
    <row r="253" spans="1:24" s="5" customFormat="1" ht="76.5">
      <c r="A253" s="49">
        <v>242</v>
      </c>
      <c r="B253" s="11">
        <v>45292</v>
      </c>
      <c r="C253" s="42" t="s">
        <v>1923</v>
      </c>
      <c r="D253" s="42" t="s">
        <v>2047</v>
      </c>
      <c r="E253" s="6" t="s">
        <v>3611</v>
      </c>
      <c r="F253" s="42" t="s">
        <v>489</v>
      </c>
      <c r="G253" s="42">
        <v>49</v>
      </c>
      <c r="H253" s="42">
        <v>2</v>
      </c>
      <c r="I253" s="42"/>
      <c r="J253" s="8">
        <v>50.7</v>
      </c>
      <c r="K253" s="42">
        <v>1</v>
      </c>
      <c r="L253" s="42" t="s">
        <v>994</v>
      </c>
      <c r="M253" s="42"/>
      <c r="N253" s="9" t="s">
        <v>5345</v>
      </c>
      <c r="O253" s="9">
        <v>989470.83</v>
      </c>
      <c r="P253" s="9">
        <v>989470.83</v>
      </c>
      <c r="Q253" s="9">
        <v>989470.83</v>
      </c>
      <c r="R253" s="42" t="s">
        <v>5053</v>
      </c>
      <c r="S253" s="42"/>
      <c r="T253" s="42"/>
      <c r="U253" s="42" t="s">
        <v>4404</v>
      </c>
      <c r="V253" s="42"/>
      <c r="W253" s="42"/>
      <c r="X253" s="42"/>
    </row>
    <row r="254" spans="1:24" s="5" customFormat="1" ht="38.25">
      <c r="A254" s="49">
        <v>243</v>
      </c>
      <c r="B254" s="11">
        <v>45292</v>
      </c>
      <c r="C254" s="42" t="s">
        <v>1923</v>
      </c>
      <c r="D254" s="42" t="s">
        <v>1442</v>
      </c>
      <c r="E254" s="6" t="s">
        <v>351</v>
      </c>
      <c r="F254" s="42" t="s">
        <v>489</v>
      </c>
      <c r="G254" s="42">
        <v>51</v>
      </c>
      <c r="H254" s="42">
        <v>36</v>
      </c>
      <c r="I254" s="42"/>
      <c r="J254" s="8">
        <v>49.6</v>
      </c>
      <c r="K254" s="42">
        <v>5</v>
      </c>
      <c r="L254" s="42" t="s">
        <v>994</v>
      </c>
      <c r="M254" s="42"/>
      <c r="N254" s="9" t="s">
        <v>5344</v>
      </c>
      <c r="O254" s="9">
        <v>968003.02</v>
      </c>
      <c r="P254" s="9">
        <v>968003.02</v>
      </c>
      <c r="Q254" s="9">
        <v>968003.02</v>
      </c>
      <c r="R254" s="42" t="s">
        <v>150</v>
      </c>
      <c r="S254" s="11">
        <v>33527</v>
      </c>
      <c r="T254" s="42" t="s">
        <v>266</v>
      </c>
      <c r="U254" s="42" t="s">
        <v>2698</v>
      </c>
      <c r="V254" s="42"/>
      <c r="W254" s="42"/>
      <c r="X254" s="42"/>
    </row>
    <row r="255" spans="1:24" s="5" customFormat="1" ht="63.75">
      <c r="A255" s="49">
        <v>244</v>
      </c>
      <c r="B255" s="11">
        <v>45292</v>
      </c>
      <c r="C255" s="42" t="s">
        <v>1923</v>
      </c>
      <c r="D255" s="42"/>
      <c r="E255" s="6" t="s">
        <v>1065</v>
      </c>
      <c r="F255" s="42" t="s">
        <v>489</v>
      </c>
      <c r="G255" s="42">
        <v>53</v>
      </c>
      <c r="H255" s="42">
        <v>11</v>
      </c>
      <c r="I255" s="42"/>
      <c r="J255" s="8">
        <v>50.5</v>
      </c>
      <c r="K255" s="42">
        <v>3</v>
      </c>
      <c r="L255" s="42" t="s">
        <v>994</v>
      </c>
      <c r="M255" s="42"/>
      <c r="N255" s="9" t="s">
        <v>4083</v>
      </c>
      <c r="O255" s="9"/>
      <c r="P255" s="9"/>
      <c r="Q255" s="29"/>
      <c r="R255" s="42" t="s">
        <v>4627</v>
      </c>
      <c r="S255" s="11" t="s">
        <v>4628</v>
      </c>
      <c r="T255" s="42" t="s">
        <v>4629</v>
      </c>
      <c r="U255" s="42" t="s">
        <v>4626</v>
      </c>
      <c r="V255" s="42"/>
      <c r="W255" s="42"/>
      <c r="X255" s="42" t="s">
        <v>3960</v>
      </c>
    </row>
    <row r="256" spans="1:24" s="5" customFormat="1" ht="25.5">
      <c r="A256" s="49">
        <v>245</v>
      </c>
      <c r="B256" s="11">
        <v>45292</v>
      </c>
      <c r="C256" s="42" t="s">
        <v>1923</v>
      </c>
      <c r="D256" s="42"/>
      <c r="E256" s="6" t="s">
        <v>1023</v>
      </c>
      <c r="F256" s="42" t="s">
        <v>649</v>
      </c>
      <c r="G256" s="42">
        <v>1</v>
      </c>
      <c r="H256" s="42">
        <v>7</v>
      </c>
      <c r="I256" s="42"/>
      <c r="J256" s="8">
        <v>43</v>
      </c>
      <c r="K256" s="42">
        <v>1</v>
      </c>
      <c r="L256" s="42" t="s">
        <v>994</v>
      </c>
      <c r="M256" s="42"/>
      <c r="N256" s="9" t="s">
        <v>1205</v>
      </c>
      <c r="O256" s="9"/>
      <c r="P256" s="9"/>
      <c r="Q256" s="29"/>
      <c r="R256" s="42" t="s">
        <v>151</v>
      </c>
      <c r="S256" s="11">
        <v>33598</v>
      </c>
      <c r="T256" s="42" t="s">
        <v>266</v>
      </c>
      <c r="U256" s="42" t="s">
        <v>2699</v>
      </c>
      <c r="V256" s="42"/>
      <c r="W256" s="42"/>
      <c r="X256" s="42" t="s">
        <v>3960</v>
      </c>
    </row>
    <row r="257" spans="1:24" s="5" customFormat="1" ht="51">
      <c r="A257" s="49">
        <v>246</v>
      </c>
      <c r="B257" s="11">
        <v>45292</v>
      </c>
      <c r="C257" s="42" t="s">
        <v>1923</v>
      </c>
      <c r="D257" s="42"/>
      <c r="E257" s="6" t="s">
        <v>6095</v>
      </c>
      <c r="F257" s="42" t="s">
        <v>649</v>
      </c>
      <c r="G257" s="42">
        <v>2</v>
      </c>
      <c r="H257" s="42">
        <v>1</v>
      </c>
      <c r="I257" s="42" t="s">
        <v>6096</v>
      </c>
      <c r="J257" s="8">
        <v>47.78</v>
      </c>
      <c r="K257" s="42">
        <v>1</v>
      </c>
      <c r="L257" s="42" t="s">
        <v>994</v>
      </c>
      <c r="M257" s="42"/>
      <c r="N257" s="9" t="s">
        <v>6097</v>
      </c>
      <c r="O257" s="9">
        <v>880222.29</v>
      </c>
      <c r="P257" s="9">
        <v>880222.29</v>
      </c>
      <c r="Q257" s="7">
        <v>880222.29</v>
      </c>
      <c r="R257" s="42"/>
      <c r="S257" s="11"/>
      <c r="T257" s="42"/>
      <c r="U257" s="42"/>
      <c r="V257" s="42"/>
      <c r="W257" s="42"/>
      <c r="X257" s="42"/>
    </row>
    <row r="258" spans="1:24" s="5" customFormat="1" ht="41.25" customHeight="1">
      <c r="A258" s="49">
        <v>247</v>
      </c>
      <c r="B258" s="11">
        <v>45292</v>
      </c>
      <c r="C258" s="42" t="s">
        <v>1923</v>
      </c>
      <c r="D258" s="42" t="s">
        <v>663</v>
      </c>
      <c r="E258" s="6" t="s">
        <v>1207</v>
      </c>
      <c r="F258" s="42" t="s">
        <v>649</v>
      </c>
      <c r="G258" s="42">
        <v>4</v>
      </c>
      <c r="H258" s="42">
        <v>1</v>
      </c>
      <c r="I258" s="42" t="s">
        <v>3671</v>
      </c>
      <c r="J258" s="8">
        <f>73.9*642/1000</f>
        <v>47.443800000000003</v>
      </c>
      <c r="K258" s="42">
        <v>1</v>
      </c>
      <c r="L258" s="42" t="s">
        <v>994</v>
      </c>
      <c r="M258" s="42"/>
      <c r="N258" s="9" t="s">
        <v>5714</v>
      </c>
      <c r="O258" s="9">
        <v>875123.49</v>
      </c>
      <c r="P258" s="9"/>
      <c r="Q258" s="29"/>
      <c r="R258" s="42"/>
      <c r="S258" s="11"/>
      <c r="T258" s="42"/>
      <c r="U258" s="42"/>
      <c r="V258" s="42"/>
      <c r="W258" s="42"/>
      <c r="X258" s="42" t="s">
        <v>4072</v>
      </c>
    </row>
    <row r="259" spans="1:24" s="5" customFormat="1" ht="43.5" customHeight="1">
      <c r="A259" s="49">
        <v>248</v>
      </c>
      <c r="B259" s="11">
        <v>45292</v>
      </c>
      <c r="C259" s="42" t="s">
        <v>1923</v>
      </c>
      <c r="D259" s="42" t="s">
        <v>663</v>
      </c>
      <c r="E259" s="6" t="s">
        <v>4921</v>
      </c>
      <c r="F259" s="42" t="s">
        <v>649</v>
      </c>
      <c r="G259" s="42">
        <v>4</v>
      </c>
      <c r="H259" s="42">
        <v>1</v>
      </c>
      <c r="I259" s="42" t="s">
        <v>4311</v>
      </c>
      <c r="J259" s="8">
        <v>13.25</v>
      </c>
      <c r="K259" s="42">
        <v>1</v>
      </c>
      <c r="L259" s="42" t="s">
        <v>994</v>
      </c>
      <c r="M259" s="11">
        <v>44609</v>
      </c>
      <c r="N259" s="9" t="s">
        <v>4312</v>
      </c>
      <c r="O259" s="9">
        <v>487997.21</v>
      </c>
      <c r="P259" s="9">
        <v>487997.21</v>
      </c>
      <c r="Q259" s="8">
        <v>487997.21</v>
      </c>
      <c r="R259" s="42"/>
      <c r="S259" s="11"/>
      <c r="T259" s="42"/>
      <c r="U259" s="42"/>
      <c r="V259" s="42"/>
      <c r="W259" s="42"/>
      <c r="X259" s="42" t="s">
        <v>4072</v>
      </c>
    </row>
    <row r="260" spans="1:24" s="5" customFormat="1" ht="39" customHeight="1">
      <c r="A260" s="49">
        <v>249</v>
      </c>
      <c r="B260" s="11">
        <v>45292</v>
      </c>
      <c r="C260" s="42" t="s">
        <v>1923</v>
      </c>
      <c r="D260" s="42" t="s">
        <v>5014</v>
      </c>
      <c r="E260" s="6" t="s">
        <v>5040</v>
      </c>
      <c r="F260" s="42" t="s">
        <v>649</v>
      </c>
      <c r="G260" s="42">
        <v>4</v>
      </c>
      <c r="H260" s="42">
        <v>2</v>
      </c>
      <c r="I260" s="42" t="s">
        <v>5015</v>
      </c>
      <c r="J260" s="8">
        <v>37.82</v>
      </c>
      <c r="K260" s="42">
        <v>1</v>
      </c>
      <c r="L260" s="42" t="s">
        <v>994</v>
      </c>
      <c r="M260" s="11">
        <v>44915</v>
      </c>
      <c r="N260" s="9" t="s">
        <v>5016</v>
      </c>
      <c r="O260" s="9">
        <v>696729.67</v>
      </c>
      <c r="P260" s="9">
        <v>1414688.34</v>
      </c>
      <c r="Q260" s="8">
        <v>0</v>
      </c>
      <c r="R260" s="42"/>
      <c r="S260" s="11"/>
      <c r="T260" s="42"/>
      <c r="U260" s="42"/>
      <c r="V260" s="42"/>
      <c r="W260" s="42"/>
      <c r="X260" s="42" t="s">
        <v>4072</v>
      </c>
    </row>
    <row r="261" spans="1:24" s="5" customFormat="1" ht="42" customHeight="1">
      <c r="A261" s="49">
        <v>250</v>
      </c>
      <c r="B261" s="11">
        <v>45292</v>
      </c>
      <c r="C261" s="42" t="s">
        <v>1923</v>
      </c>
      <c r="D261" s="42" t="s">
        <v>5014</v>
      </c>
      <c r="E261" s="6" t="s">
        <v>1723</v>
      </c>
      <c r="F261" s="42" t="s">
        <v>649</v>
      </c>
      <c r="G261" s="42">
        <v>4</v>
      </c>
      <c r="H261" s="42">
        <v>2</v>
      </c>
      <c r="I261" s="42" t="s">
        <v>5017</v>
      </c>
      <c r="J261" s="8">
        <v>20.03</v>
      </c>
      <c r="K261" s="42">
        <v>1</v>
      </c>
      <c r="L261" s="42" t="s">
        <v>994</v>
      </c>
      <c r="M261" s="11">
        <v>44915</v>
      </c>
      <c r="N261" s="9" t="s">
        <v>5018</v>
      </c>
      <c r="O261" s="9">
        <v>369018.87</v>
      </c>
      <c r="P261" s="9">
        <v>751000</v>
      </c>
      <c r="Q261" s="8">
        <v>0</v>
      </c>
      <c r="R261" s="42"/>
      <c r="S261" s="11"/>
      <c r="T261" s="42"/>
      <c r="U261" s="42"/>
      <c r="V261" s="42"/>
      <c r="W261" s="42"/>
      <c r="X261" s="42" t="s">
        <v>4072</v>
      </c>
    </row>
    <row r="262" spans="1:24" s="5" customFormat="1" ht="39" customHeight="1">
      <c r="A262" s="49">
        <v>251</v>
      </c>
      <c r="B262" s="11">
        <v>45292</v>
      </c>
      <c r="C262" s="42" t="s">
        <v>1923</v>
      </c>
      <c r="D262" s="42" t="s">
        <v>5014</v>
      </c>
      <c r="E262" s="6" t="s">
        <v>4927</v>
      </c>
      <c r="F262" s="42" t="s">
        <v>649</v>
      </c>
      <c r="G262" s="42">
        <v>4</v>
      </c>
      <c r="H262" s="42">
        <v>2</v>
      </c>
      <c r="I262" s="42" t="s">
        <v>6133</v>
      </c>
      <c r="J262" s="8">
        <v>1.95</v>
      </c>
      <c r="K262" s="42">
        <v>1</v>
      </c>
      <c r="L262" s="42" t="s">
        <v>994</v>
      </c>
      <c r="M262" s="11">
        <v>45201</v>
      </c>
      <c r="N262" s="9" t="s">
        <v>5957</v>
      </c>
      <c r="O262" s="9">
        <v>35800.35</v>
      </c>
      <c r="P262" s="9">
        <v>72311.66</v>
      </c>
      <c r="Q262" s="8">
        <v>72311.66</v>
      </c>
      <c r="R262" s="42"/>
      <c r="S262" s="11"/>
      <c r="T262" s="42"/>
      <c r="U262" s="42"/>
      <c r="V262" s="42"/>
      <c r="W262" s="42"/>
      <c r="X262" s="42" t="s">
        <v>4072</v>
      </c>
    </row>
    <row r="263" spans="1:24" s="5" customFormat="1" ht="39" customHeight="1">
      <c r="A263" s="49">
        <v>252</v>
      </c>
      <c r="B263" s="11">
        <v>45292</v>
      </c>
      <c r="C263" s="42" t="s">
        <v>1923</v>
      </c>
      <c r="D263" s="42" t="s">
        <v>5010</v>
      </c>
      <c r="E263" s="6" t="s">
        <v>4153</v>
      </c>
      <c r="F263" s="42" t="s">
        <v>649</v>
      </c>
      <c r="G263" s="42">
        <v>4</v>
      </c>
      <c r="H263" s="42">
        <v>3</v>
      </c>
      <c r="I263" s="42"/>
      <c r="J263" s="8">
        <v>74</v>
      </c>
      <c r="K263" s="42">
        <v>2</v>
      </c>
      <c r="L263" s="42" t="s">
        <v>994</v>
      </c>
      <c r="M263" s="11">
        <v>44896</v>
      </c>
      <c r="N263" s="9" t="s">
        <v>5011</v>
      </c>
      <c r="O263" s="9">
        <v>1363120.7</v>
      </c>
      <c r="P263" s="9">
        <v>2770000</v>
      </c>
      <c r="Q263" s="8">
        <v>0</v>
      </c>
      <c r="R263" s="42"/>
      <c r="S263" s="11"/>
      <c r="T263" s="42"/>
      <c r="U263" s="42"/>
      <c r="V263" s="42"/>
      <c r="W263" s="42"/>
      <c r="X263" s="42" t="s">
        <v>4072</v>
      </c>
    </row>
    <row r="264" spans="1:24" s="5" customFormat="1" ht="42" customHeight="1">
      <c r="A264" s="49">
        <v>253</v>
      </c>
      <c r="B264" s="11">
        <v>45292</v>
      </c>
      <c r="C264" s="42" t="s">
        <v>1923</v>
      </c>
      <c r="D264" s="42" t="s">
        <v>4339</v>
      </c>
      <c r="E264" s="6" t="s">
        <v>4922</v>
      </c>
      <c r="F264" s="42" t="s">
        <v>649</v>
      </c>
      <c r="G264" s="42">
        <v>4</v>
      </c>
      <c r="H264" s="42">
        <v>4</v>
      </c>
      <c r="I264" s="42"/>
      <c r="J264" s="8">
        <v>59.2</v>
      </c>
      <c r="K264" s="42">
        <v>2</v>
      </c>
      <c r="L264" s="42" t="s">
        <v>994</v>
      </c>
      <c r="M264" s="11">
        <v>44609</v>
      </c>
      <c r="N264" s="9" t="s">
        <v>4992</v>
      </c>
      <c r="O264" s="9">
        <v>1090496.56</v>
      </c>
      <c r="P264" s="9">
        <v>2219000</v>
      </c>
      <c r="Q264" s="8">
        <v>2219000</v>
      </c>
      <c r="R264" s="42"/>
      <c r="S264" s="11"/>
      <c r="T264" s="42"/>
      <c r="U264" s="42"/>
      <c r="V264" s="42"/>
      <c r="W264" s="42"/>
      <c r="X264" s="42" t="s">
        <v>4072</v>
      </c>
    </row>
    <row r="265" spans="1:24" s="5" customFormat="1" ht="41.25" customHeight="1">
      <c r="A265" s="49">
        <v>254</v>
      </c>
      <c r="B265" s="11">
        <v>45292</v>
      </c>
      <c r="C265" s="42" t="s">
        <v>1923</v>
      </c>
      <c r="D265" s="42" t="s">
        <v>662</v>
      </c>
      <c r="E265" s="42" t="s">
        <v>1244</v>
      </c>
      <c r="F265" s="42" t="s">
        <v>649</v>
      </c>
      <c r="G265" s="42">
        <v>6</v>
      </c>
      <c r="H265" s="42">
        <v>1</v>
      </c>
      <c r="I265" s="42" t="s">
        <v>3309</v>
      </c>
      <c r="J265" s="8">
        <v>30.5</v>
      </c>
      <c r="K265" s="42">
        <v>1</v>
      </c>
      <c r="L265" s="42" t="s">
        <v>994</v>
      </c>
      <c r="M265" s="42"/>
      <c r="N265" s="9" t="s">
        <v>5716</v>
      </c>
      <c r="O265" s="9">
        <v>561762.30000000005</v>
      </c>
      <c r="P265" s="9"/>
      <c r="Q265" s="29"/>
      <c r="R265" s="42"/>
      <c r="S265" s="11"/>
      <c r="T265" s="42"/>
      <c r="U265" s="42"/>
      <c r="V265" s="42"/>
      <c r="W265" s="42"/>
      <c r="X265" s="42" t="s">
        <v>4072</v>
      </c>
    </row>
    <row r="266" spans="1:24" s="5" customFormat="1" ht="38.25">
      <c r="A266" s="49">
        <v>255</v>
      </c>
      <c r="B266" s="11">
        <v>45292</v>
      </c>
      <c r="C266" s="42" t="s">
        <v>1923</v>
      </c>
      <c r="D266" s="42" t="s">
        <v>662</v>
      </c>
      <c r="E266" s="42" t="s">
        <v>4259</v>
      </c>
      <c r="F266" s="42" t="s">
        <v>649</v>
      </c>
      <c r="G266" s="42">
        <v>6</v>
      </c>
      <c r="H266" s="42">
        <v>1</v>
      </c>
      <c r="I266" s="42" t="s">
        <v>4257</v>
      </c>
      <c r="J266" s="8">
        <v>26.73</v>
      </c>
      <c r="K266" s="42">
        <v>1</v>
      </c>
      <c r="L266" s="42" t="s">
        <v>994</v>
      </c>
      <c r="M266" s="11">
        <v>44557</v>
      </c>
      <c r="N266" s="9" t="s">
        <v>4258</v>
      </c>
      <c r="O266" s="9">
        <v>492409.85</v>
      </c>
      <c r="P266" s="9">
        <v>492409.85</v>
      </c>
      <c r="Q266" s="8">
        <v>492409.85</v>
      </c>
      <c r="R266" s="42"/>
      <c r="S266" s="11"/>
      <c r="T266" s="42"/>
      <c r="U266" s="42"/>
      <c r="V266" s="42"/>
      <c r="W266" s="42"/>
      <c r="X266" s="42" t="s">
        <v>4072</v>
      </c>
    </row>
    <row r="267" spans="1:24" s="5" customFormat="1" ht="38.25">
      <c r="A267" s="49">
        <v>256</v>
      </c>
      <c r="B267" s="11">
        <v>45292</v>
      </c>
      <c r="C267" s="42" t="s">
        <v>1923</v>
      </c>
      <c r="D267" s="42" t="s">
        <v>662</v>
      </c>
      <c r="E267" s="42" t="s">
        <v>4148</v>
      </c>
      <c r="F267" s="42" t="s">
        <v>649</v>
      </c>
      <c r="G267" s="42">
        <v>6</v>
      </c>
      <c r="H267" s="42">
        <v>1</v>
      </c>
      <c r="I267" s="42" t="s">
        <v>5215</v>
      </c>
      <c r="J267" s="8">
        <v>18.07</v>
      </c>
      <c r="K267" s="42">
        <v>1</v>
      </c>
      <c r="L267" s="42" t="s">
        <v>994</v>
      </c>
      <c r="M267" s="11">
        <v>45020</v>
      </c>
      <c r="N267" s="9" t="s">
        <v>5216</v>
      </c>
      <c r="O267" s="9">
        <v>332895.26</v>
      </c>
      <c r="P267" s="9">
        <v>332895.26</v>
      </c>
      <c r="Q267" s="8">
        <v>332895.26</v>
      </c>
      <c r="R267" s="42"/>
      <c r="S267" s="11"/>
      <c r="T267" s="42"/>
      <c r="U267" s="42"/>
      <c r="V267" s="42"/>
      <c r="W267" s="42"/>
      <c r="X267" s="42" t="s">
        <v>4072</v>
      </c>
    </row>
    <row r="268" spans="1:24" s="5" customFormat="1" ht="38.25">
      <c r="A268" s="49">
        <v>257</v>
      </c>
      <c r="B268" s="11">
        <v>45292</v>
      </c>
      <c r="C268" s="42" t="s">
        <v>1923</v>
      </c>
      <c r="D268" s="42" t="s">
        <v>4322</v>
      </c>
      <c r="E268" s="42" t="s">
        <v>4152</v>
      </c>
      <c r="F268" s="42" t="s">
        <v>649</v>
      </c>
      <c r="G268" s="42">
        <v>6</v>
      </c>
      <c r="H268" s="42">
        <v>2</v>
      </c>
      <c r="I268" s="42" t="s">
        <v>4323</v>
      </c>
      <c r="J268" s="8">
        <v>22.71</v>
      </c>
      <c r="K268" s="42">
        <v>1</v>
      </c>
      <c r="L268" s="42" t="s">
        <v>994</v>
      </c>
      <c r="M268" s="11">
        <v>44603</v>
      </c>
      <c r="N268" s="9" t="s">
        <v>4324</v>
      </c>
      <c r="O268" s="9">
        <v>418288.47</v>
      </c>
      <c r="P268" s="9">
        <v>418288.47</v>
      </c>
      <c r="Q268" s="8">
        <v>418288.47</v>
      </c>
      <c r="R268" s="42"/>
      <c r="S268" s="11"/>
      <c r="T268" s="42"/>
      <c r="U268" s="42"/>
      <c r="V268" s="42"/>
      <c r="W268" s="42"/>
      <c r="X268" s="42" t="s">
        <v>4072</v>
      </c>
    </row>
    <row r="269" spans="1:24" s="5" customFormat="1" ht="38.25">
      <c r="A269" s="49">
        <v>258</v>
      </c>
      <c r="B269" s="11">
        <v>45292</v>
      </c>
      <c r="C269" s="42" t="s">
        <v>1923</v>
      </c>
      <c r="D269" s="42" t="s">
        <v>4322</v>
      </c>
      <c r="E269" s="42" t="s">
        <v>4923</v>
      </c>
      <c r="F269" s="42" t="s">
        <v>649</v>
      </c>
      <c r="G269" s="42">
        <v>6</v>
      </c>
      <c r="H269" s="42">
        <v>2</v>
      </c>
      <c r="I269" s="42" t="s">
        <v>6098</v>
      </c>
      <c r="J269" s="8">
        <v>36.89</v>
      </c>
      <c r="K269" s="42">
        <v>1</v>
      </c>
      <c r="L269" s="42" t="s">
        <v>994</v>
      </c>
      <c r="M269" s="11">
        <v>45287</v>
      </c>
      <c r="N269" s="9" t="s">
        <v>6099</v>
      </c>
      <c r="O269" s="9">
        <v>679576.31</v>
      </c>
      <c r="P269" s="9">
        <v>679576.31</v>
      </c>
      <c r="Q269" s="8">
        <v>679576.31</v>
      </c>
      <c r="R269" s="42"/>
      <c r="S269" s="11"/>
      <c r="T269" s="42"/>
      <c r="U269" s="42"/>
      <c r="V269" s="42"/>
      <c r="W269" s="42"/>
      <c r="X269" s="42"/>
    </row>
    <row r="270" spans="1:24" s="5" customFormat="1" ht="38.25">
      <c r="A270" s="49">
        <v>259</v>
      </c>
      <c r="B270" s="11">
        <v>45292</v>
      </c>
      <c r="C270" s="42" t="s">
        <v>1923</v>
      </c>
      <c r="D270" s="42" t="s">
        <v>4334</v>
      </c>
      <c r="E270" s="42" t="s">
        <v>1425</v>
      </c>
      <c r="F270" s="42" t="s">
        <v>649</v>
      </c>
      <c r="G270" s="42">
        <v>6</v>
      </c>
      <c r="H270" s="42">
        <v>3</v>
      </c>
      <c r="I270" s="42" t="s">
        <v>4335</v>
      </c>
      <c r="J270" s="8">
        <v>17.829999999999998</v>
      </c>
      <c r="K270" s="42">
        <v>2</v>
      </c>
      <c r="L270" s="42" t="s">
        <v>994</v>
      </c>
      <c r="M270" s="11">
        <v>44578</v>
      </c>
      <c r="N270" s="9" t="s">
        <v>4336</v>
      </c>
      <c r="O270" s="9">
        <v>328512.08</v>
      </c>
      <c r="P270" s="9">
        <v>668000</v>
      </c>
      <c r="Q270" s="8">
        <v>668000</v>
      </c>
      <c r="R270" s="42"/>
      <c r="S270" s="11"/>
      <c r="T270" s="42"/>
      <c r="U270" s="42"/>
      <c r="V270" s="42"/>
      <c r="W270" s="42"/>
      <c r="X270" s="42" t="s">
        <v>4072</v>
      </c>
    </row>
    <row r="271" spans="1:24" s="5" customFormat="1" ht="38.25">
      <c r="A271" s="49">
        <v>260</v>
      </c>
      <c r="B271" s="11">
        <v>45292</v>
      </c>
      <c r="C271" s="42" t="s">
        <v>1923</v>
      </c>
      <c r="D271" s="42" t="s">
        <v>4334</v>
      </c>
      <c r="E271" s="42" t="s">
        <v>4926</v>
      </c>
      <c r="F271" s="42" t="s">
        <v>649</v>
      </c>
      <c r="G271" s="42">
        <v>6</v>
      </c>
      <c r="H271" s="42">
        <v>3</v>
      </c>
      <c r="I271" s="42" t="s">
        <v>5008</v>
      </c>
      <c r="J271" s="8">
        <v>29.37</v>
      </c>
      <c r="K271" s="42">
        <v>2</v>
      </c>
      <c r="L271" s="42" t="s">
        <v>994</v>
      </c>
      <c r="M271" s="11">
        <v>44879</v>
      </c>
      <c r="N271" s="9" t="s">
        <v>5009</v>
      </c>
      <c r="O271" s="9">
        <v>541158.91</v>
      </c>
      <c r="P271" s="9">
        <v>1100000</v>
      </c>
      <c r="Q271" s="8">
        <v>0</v>
      </c>
      <c r="R271" s="42"/>
      <c r="S271" s="11"/>
      <c r="T271" s="42"/>
      <c r="U271" s="42"/>
      <c r="V271" s="42"/>
      <c r="W271" s="42"/>
      <c r="X271" s="42" t="s">
        <v>4072</v>
      </c>
    </row>
    <row r="272" spans="1:24" s="5" customFormat="1" ht="38.25">
      <c r="A272" s="49">
        <v>261</v>
      </c>
      <c r="B272" s="11">
        <v>45292</v>
      </c>
      <c r="C272" s="42" t="s">
        <v>1923</v>
      </c>
      <c r="D272" s="42" t="s">
        <v>4334</v>
      </c>
      <c r="E272" s="42" t="s">
        <v>4154</v>
      </c>
      <c r="F272" s="42" t="s">
        <v>649</v>
      </c>
      <c r="G272" s="42">
        <v>6</v>
      </c>
      <c r="H272" s="42">
        <v>3</v>
      </c>
      <c r="I272" s="42" t="s">
        <v>5217</v>
      </c>
      <c r="J272" s="8">
        <v>26.8</v>
      </c>
      <c r="K272" s="42">
        <v>2</v>
      </c>
      <c r="L272" s="42" t="s">
        <v>994</v>
      </c>
      <c r="M272" s="11">
        <v>45005</v>
      </c>
      <c r="N272" s="9" t="s">
        <v>5218</v>
      </c>
      <c r="O272" s="9">
        <v>493449.69</v>
      </c>
      <c r="P272" s="9">
        <v>493449.69</v>
      </c>
      <c r="Q272" s="8">
        <v>493449.69</v>
      </c>
      <c r="R272" s="42"/>
      <c r="S272" s="11"/>
      <c r="T272" s="42"/>
      <c r="U272" s="42"/>
      <c r="V272" s="42"/>
      <c r="W272" s="42"/>
      <c r="X272" s="42" t="s">
        <v>4072</v>
      </c>
    </row>
    <row r="273" spans="1:24" s="5" customFormat="1" ht="38.25">
      <c r="A273" s="49">
        <v>262</v>
      </c>
      <c r="B273" s="11">
        <v>45292</v>
      </c>
      <c r="C273" s="42" t="s">
        <v>1923</v>
      </c>
      <c r="D273" s="42" t="s">
        <v>4260</v>
      </c>
      <c r="E273" s="42" t="s">
        <v>4148</v>
      </c>
      <c r="F273" s="42" t="s">
        <v>649</v>
      </c>
      <c r="G273" s="42">
        <v>6</v>
      </c>
      <c r="H273" s="42">
        <v>4</v>
      </c>
      <c r="I273" s="42" t="s">
        <v>4261</v>
      </c>
      <c r="J273" s="8">
        <v>19.260000000000002</v>
      </c>
      <c r="K273" s="42">
        <v>2</v>
      </c>
      <c r="L273" s="42" t="s">
        <v>994</v>
      </c>
      <c r="M273" s="11">
        <v>44558</v>
      </c>
      <c r="N273" s="9" t="s">
        <v>4262</v>
      </c>
      <c r="O273" s="9">
        <v>354183.51</v>
      </c>
      <c r="P273" s="9">
        <v>354183.51</v>
      </c>
      <c r="Q273" s="8">
        <v>354183.51</v>
      </c>
      <c r="R273" s="42"/>
      <c r="S273" s="11"/>
      <c r="T273" s="42"/>
      <c r="U273" s="42"/>
      <c r="V273" s="42"/>
      <c r="W273" s="42"/>
      <c r="X273" s="42" t="s">
        <v>4072</v>
      </c>
    </row>
    <row r="274" spans="1:24" s="5" customFormat="1" ht="38.25">
      <c r="A274" s="49">
        <v>263</v>
      </c>
      <c r="B274" s="11">
        <v>45292</v>
      </c>
      <c r="C274" s="42" t="s">
        <v>1923</v>
      </c>
      <c r="D274" s="42" t="s">
        <v>4260</v>
      </c>
      <c r="E274" s="42" t="s">
        <v>4149</v>
      </c>
      <c r="F274" s="42" t="s">
        <v>649</v>
      </c>
      <c r="G274" s="42">
        <v>6</v>
      </c>
      <c r="H274" s="42">
        <v>4</v>
      </c>
      <c r="I274" s="42" t="s">
        <v>5219</v>
      </c>
      <c r="J274" s="8">
        <v>39.630000000000003</v>
      </c>
      <c r="K274" s="42">
        <v>2</v>
      </c>
      <c r="L274" s="42" t="s">
        <v>994</v>
      </c>
      <c r="M274" s="11">
        <v>45023</v>
      </c>
      <c r="N274" s="9" t="s">
        <v>5220</v>
      </c>
      <c r="O274" s="9">
        <v>728944.83</v>
      </c>
      <c r="P274" s="9">
        <v>728944.83</v>
      </c>
      <c r="Q274" s="8">
        <v>728944.83</v>
      </c>
      <c r="R274" s="42"/>
      <c r="S274" s="11"/>
      <c r="T274" s="42"/>
      <c r="U274" s="42"/>
      <c r="V274" s="42"/>
      <c r="W274" s="42"/>
      <c r="X274" s="42" t="s">
        <v>4072</v>
      </c>
    </row>
    <row r="275" spans="1:24" s="5" customFormat="1" ht="39" customHeight="1">
      <c r="A275" s="49">
        <v>264</v>
      </c>
      <c r="B275" s="11">
        <v>45292</v>
      </c>
      <c r="C275" s="42" t="s">
        <v>1923</v>
      </c>
      <c r="D275" s="42" t="s">
        <v>607</v>
      </c>
      <c r="E275" s="42" t="s">
        <v>3315</v>
      </c>
      <c r="F275" s="42" t="s">
        <v>649</v>
      </c>
      <c r="G275" s="42">
        <v>8</v>
      </c>
      <c r="H275" s="42">
        <v>1</v>
      </c>
      <c r="I275" s="42" t="s">
        <v>3702</v>
      </c>
      <c r="J275" s="8">
        <v>56.17</v>
      </c>
      <c r="K275" s="42">
        <v>1</v>
      </c>
      <c r="L275" s="42" t="s">
        <v>994</v>
      </c>
      <c r="M275" s="42"/>
      <c r="N275" s="9" t="s">
        <v>3701</v>
      </c>
      <c r="O275" s="9">
        <v>1034671.24</v>
      </c>
      <c r="P275" s="9"/>
      <c r="Q275" s="29"/>
      <c r="R275" s="42" t="s">
        <v>4690</v>
      </c>
      <c r="S275" s="11"/>
      <c r="T275" s="42"/>
      <c r="U275" s="42" t="s">
        <v>4691</v>
      </c>
      <c r="V275" s="42"/>
      <c r="W275" s="42"/>
      <c r="X275" s="42" t="s">
        <v>3873</v>
      </c>
    </row>
    <row r="276" spans="1:24" s="5" customFormat="1" ht="52.5" customHeight="1">
      <c r="A276" s="49">
        <v>265</v>
      </c>
      <c r="B276" s="11">
        <v>45292</v>
      </c>
      <c r="C276" s="42" t="s">
        <v>1923</v>
      </c>
      <c r="D276" s="42" t="s">
        <v>453</v>
      </c>
      <c r="E276" s="6" t="s">
        <v>454</v>
      </c>
      <c r="F276" s="42" t="s">
        <v>649</v>
      </c>
      <c r="G276" s="42">
        <v>8</v>
      </c>
      <c r="H276" s="42">
        <v>2</v>
      </c>
      <c r="I276" s="42"/>
      <c r="J276" s="8">
        <v>61.5</v>
      </c>
      <c r="K276" s="42">
        <v>1</v>
      </c>
      <c r="L276" s="42" t="s">
        <v>994</v>
      </c>
      <c r="M276" s="11" t="s">
        <v>3615</v>
      </c>
      <c r="N276" s="9" t="s">
        <v>3616</v>
      </c>
      <c r="O276" s="9">
        <v>1132863.82</v>
      </c>
      <c r="P276" s="9"/>
      <c r="Q276" s="29"/>
      <c r="R276" s="42" t="s">
        <v>4692</v>
      </c>
      <c r="S276" s="42"/>
      <c r="T276" s="42"/>
      <c r="U276" s="42" t="s">
        <v>4693</v>
      </c>
      <c r="V276" s="42"/>
      <c r="W276" s="42"/>
      <c r="X276" s="42" t="s">
        <v>3873</v>
      </c>
    </row>
    <row r="277" spans="1:24" s="5" customFormat="1" ht="66.75" customHeight="1">
      <c r="A277" s="49">
        <v>266</v>
      </c>
      <c r="B277" s="11">
        <v>45292</v>
      </c>
      <c r="C277" s="42" t="s">
        <v>1923</v>
      </c>
      <c r="D277" s="42" t="s">
        <v>3604</v>
      </c>
      <c r="E277" s="6" t="s">
        <v>3741</v>
      </c>
      <c r="F277" s="42" t="s">
        <v>649</v>
      </c>
      <c r="G277" s="42">
        <v>8</v>
      </c>
      <c r="H277" s="42">
        <v>3</v>
      </c>
      <c r="I277" s="42"/>
      <c r="J277" s="8">
        <v>75</v>
      </c>
      <c r="K277" s="42">
        <v>2</v>
      </c>
      <c r="L277" s="42" t="s">
        <v>994</v>
      </c>
      <c r="M277" s="11" t="s">
        <v>3605</v>
      </c>
      <c r="N277" s="9" t="s">
        <v>3606</v>
      </c>
      <c r="O277" s="9">
        <v>1381541.25</v>
      </c>
      <c r="P277" s="9"/>
      <c r="Q277" s="29"/>
      <c r="R277" s="42" t="s">
        <v>4694</v>
      </c>
      <c r="S277" s="42"/>
      <c r="T277" s="42"/>
      <c r="U277" s="42" t="s">
        <v>4695</v>
      </c>
      <c r="V277" s="42"/>
      <c r="W277" s="42"/>
      <c r="X277" s="42" t="s">
        <v>3873</v>
      </c>
    </row>
    <row r="278" spans="1:24" s="5" customFormat="1" ht="42" customHeight="1">
      <c r="A278" s="49">
        <v>267</v>
      </c>
      <c r="B278" s="11">
        <v>45292</v>
      </c>
      <c r="C278" s="42" t="s">
        <v>1923</v>
      </c>
      <c r="D278" s="42" t="s">
        <v>661</v>
      </c>
      <c r="E278" s="42" t="s">
        <v>3515</v>
      </c>
      <c r="F278" s="42" t="s">
        <v>649</v>
      </c>
      <c r="G278" s="42">
        <v>8</v>
      </c>
      <c r="H278" s="42">
        <v>4</v>
      </c>
      <c r="I278" s="42" t="s">
        <v>5371</v>
      </c>
      <c r="J278" s="8">
        <v>40.770000000000003</v>
      </c>
      <c r="K278" s="42">
        <v>2</v>
      </c>
      <c r="L278" s="42" t="s">
        <v>994</v>
      </c>
      <c r="M278" s="42"/>
      <c r="N278" s="9" t="s">
        <v>5366</v>
      </c>
      <c r="O278" s="9">
        <v>750596.88</v>
      </c>
      <c r="P278" s="9"/>
      <c r="Q278" s="29"/>
      <c r="R278" s="42" t="s">
        <v>32</v>
      </c>
      <c r="S278" s="11">
        <v>38994</v>
      </c>
      <c r="T278" s="42" t="s">
        <v>266</v>
      </c>
      <c r="U278" s="42" t="s">
        <v>33</v>
      </c>
      <c r="V278" s="42">
        <v>30.47</v>
      </c>
      <c r="W278" s="42"/>
      <c r="X278" s="42" t="s">
        <v>3873</v>
      </c>
    </row>
    <row r="279" spans="1:24" s="5" customFormat="1" ht="38.25">
      <c r="A279" s="49">
        <v>268</v>
      </c>
      <c r="B279" s="11">
        <v>45292</v>
      </c>
      <c r="C279" s="42" t="s">
        <v>1923</v>
      </c>
      <c r="D279" s="42" t="s">
        <v>661</v>
      </c>
      <c r="E279" s="42" t="s">
        <v>5572</v>
      </c>
      <c r="F279" s="42" t="s">
        <v>649</v>
      </c>
      <c r="G279" s="42">
        <v>8</v>
      </c>
      <c r="H279" s="42">
        <v>4</v>
      </c>
      <c r="I279" s="42" t="s">
        <v>5573</v>
      </c>
      <c r="J279" s="8">
        <v>19.350000000000001</v>
      </c>
      <c r="K279" s="42">
        <v>2</v>
      </c>
      <c r="L279" s="42" t="s">
        <v>994</v>
      </c>
      <c r="M279" s="11">
        <v>42976</v>
      </c>
      <c r="N279" s="9" t="s">
        <v>5574</v>
      </c>
      <c r="O279" s="9">
        <v>356478.17</v>
      </c>
      <c r="P279" s="9">
        <v>356478.17</v>
      </c>
      <c r="Q279" s="7">
        <v>356478.17</v>
      </c>
      <c r="R279" s="42"/>
      <c r="S279" s="11"/>
      <c r="T279" s="42"/>
      <c r="U279" s="42"/>
      <c r="V279" s="42"/>
      <c r="W279" s="42"/>
      <c r="X279" s="42" t="s">
        <v>3873</v>
      </c>
    </row>
    <row r="280" spans="1:24" s="5" customFormat="1" ht="38.25" customHeight="1">
      <c r="A280" s="49">
        <v>269</v>
      </c>
      <c r="B280" s="11">
        <v>45292</v>
      </c>
      <c r="C280" s="42" t="s">
        <v>1923</v>
      </c>
      <c r="D280" s="42" t="s">
        <v>4297</v>
      </c>
      <c r="E280" s="42" t="s">
        <v>4145</v>
      </c>
      <c r="F280" s="42" t="s">
        <v>649</v>
      </c>
      <c r="G280" s="42">
        <v>9</v>
      </c>
      <c r="H280" s="42">
        <v>57</v>
      </c>
      <c r="I280" s="42"/>
      <c r="J280" s="8">
        <v>41.1</v>
      </c>
      <c r="K280" s="42"/>
      <c r="L280" s="42" t="s">
        <v>994</v>
      </c>
      <c r="M280" s="11">
        <v>44552</v>
      </c>
      <c r="N280" s="9" t="s">
        <v>4298</v>
      </c>
      <c r="O280" s="9">
        <v>757084.6</v>
      </c>
      <c r="P280" s="9">
        <v>1457000</v>
      </c>
      <c r="Q280" s="8">
        <v>1457000</v>
      </c>
      <c r="R280" s="42" t="s">
        <v>4346</v>
      </c>
      <c r="S280" s="11">
        <v>44602</v>
      </c>
      <c r="T280" s="42" t="s">
        <v>266</v>
      </c>
      <c r="U280" s="42" t="s">
        <v>1855</v>
      </c>
      <c r="V280" s="42">
        <v>41.1</v>
      </c>
      <c r="W280" s="42"/>
      <c r="X280" s="42"/>
    </row>
    <row r="281" spans="1:24" s="5" customFormat="1" ht="38.25">
      <c r="A281" s="49">
        <v>270</v>
      </c>
      <c r="B281" s="11">
        <v>45292</v>
      </c>
      <c r="C281" s="42" t="s">
        <v>1923</v>
      </c>
      <c r="D281" s="42" t="s">
        <v>5108</v>
      </c>
      <c r="E281" s="42" t="s">
        <v>4146</v>
      </c>
      <c r="F281" s="42" t="s">
        <v>649</v>
      </c>
      <c r="G281" s="42">
        <v>12</v>
      </c>
      <c r="H281" s="42">
        <v>1</v>
      </c>
      <c r="I281" s="42" t="s">
        <v>5109</v>
      </c>
      <c r="J281" s="8">
        <v>46.92</v>
      </c>
      <c r="K281" s="42">
        <v>1</v>
      </c>
      <c r="L281" s="42" t="s">
        <v>994</v>
      </c>
      <c r="M281" s="11">
        <v>44938</v>
      </c>
      <c r="N281" s="9" t="s">
        <v>5110</v>
      </c>
      <c r="O281" s="9">
        <v>864295.9</v>
      </c>
      <c r="P281" s="9">
        <v>1893000</v>
      </c>
      <c r="Q281" s="8">
        <v>1893000</v>
      </c>
      <c r="R281" s="42"/>
      <c r="S281" s="11"/>
      <c r="T281" s="42"/>
      <c r="U281" s="42"/>
      <c r="V281" s="42"/>
      <c r="W281" s="42"/>
      <c r="X281" s="42" t="s">
        <v>4072</v>
      </c>
    </row>
    <row r="282" spans="1:24" s="5" customFormat="1" ht="38.25">
      <c r="A282" s="49">
        <v>271</v>
      </c>
      <c r="B282" s="11">
        <v>45292</v>
      </c>
      <c r="C282" s="42" t="s">
        <v>1923</v>
      </c>
      <c r="D282" s="42" t="s">
        <v>5108</v>
      </c>
      <c r="E282" s="42" t="s">
        <v>3125</v>
      </c>
      <c r="F282" s="42" t="s">
        <v>649</v>
      </c>
      <c r="G282" s="42">
        <v>12</v>
      </c>
      <c r="H282" s="42">
        <v>1</v>
      </c>
      <c r="I282" s="42" t="s">
        <v>5227</v>
      </c>
      <c r="J282" s="8">
        <v>28.87</v>
      </c>
      <c r="K282" s="42">
        <v>1</v>
      </c>
      <c r="L282" s="42" t="s">
        <v>994</v>
      </c>
      <c r="M282" s="11">
        <v>45015</v>
      </c>
      <c r="N282" s="9" t="s">
        <v>5228</v>
      </c>
      <c r="O282" s="9">
        <v>531981.79</v>
      </c>
      <c r="P282" s="9">
        <v>531981.79</v>
      </c>
      <c r="Q282" s="8">
        <v>531981.79</v>
      </c>
      <c r="R282" s="42"/>
      <c r="S282" s="11"/>
      <c r="T282" s="42"/>
      <c r="U282" s="42"/>
      <c r="V282" s="42"/>
      <c r="W282" s="42"/>
      <c r="X282" s="42" t="s">
        <v>4072</v>
      </c>
    </row>
    <row r="283" spans="1:24" s="5" customFormat="1" ht="38.25">
      <c r="A283" s="49">
        <v>272</v>
      </c>
      <c r="B283" s="11">
        <v>45292</v>
      </c>
      <c r="C283" s="42" t="s">
        <v>1923</v>
      </c>
      <c r="D283" s="42" t="s">
        <v>5021</v>
      </c>
      <c r="E283" s="42" t="s">
        <v>4154</v>
      </c>
      <c r="F283" s="42" t="s">
        <v>649</v>
      </c>
      <c r="G283" s="42">
        <v>12</v>
      </c>
      <c r="H283" s="42">
        <v>2</v>
      </c>
      <c r="I283" s="42" t="s">
        <v>5023</v>
      </c>
      <c r="J283" s="8">
        <v>22.94</v>
      </c>
      <c r="K283" s="42">
        <v>1</v>
      </c>
      <c r="L283" s="42" t="s">
        <v>994</v>
      </c>
      <c r="M283" s="11">
        <v>44923</v>
      </c>
      <c r="N283" s="9" t="s">
        <v>5022</v>
      </c>
      <c r="O283" s="9">
        <v>422598.73</v>
      </c>
      <c r="P283" s="9">
        <v>925422</v>
      </c>
      <c r="Q283" s="8">
        <v>0</v>
      </c>
      <c r="R283" s="42"/>
      <c r="S283" s="11"/>
      <c r="T283" s="42"/>
      <c r="U283" s="42"/>
      <c r="V283" s="42"/>
      <c r="W283" s="42"/>
      <c r="X283" s="42" t="s">
        <v>4072</v>
      </c>
    </row>
    <row r="284" spans="1:24" s="5" customFormat="1" ht="38.25">
      <c r="A284" s="49">
        <v>273</v>
      </c>
      <c r="B284" s="11">
        <v>45292</v>
      </c>
      <c r="C284" s="42" t="s">
        <v>1923</v>
      </c>
      <c r="D284" s="42" t="s">
        <v>5021</v>
      </c>
      <c r="E284" s="42" t="s">
        <v>4927</v>
      </c>
      <c r="F284" s="42" t="s">
        <v>649</v>
      </c>
      <c r="G284" s="42">
        <v>12</v>
      </c>
      <c r="H284" s="42">
        <v>2</v>
      </c>
      <c r="I284" s="42" t="s">
        <v>5277</v>
      </c>
      <c r="J284" s="8">
        <v>36.96</v>
      </c>
      <c r="K284" s="42">
        <v>1</v>
      </c>
      <c r="L284" s="42" t="s">
        <v>994</v>
      </c>
      <c r="M284" s="11">
        <v>45098</v>
      </c>
      <c r="N284" s="9" t="s">
        <v>5278</v>
      </c>
      <c r="O284" s="9">
        <v>680792.21</v>
      </c>
      <c r="P284" s="9">
        <v>680792.21</v>
      </c>
      <c r="Q284" s="8">
        <v>680792.21</v>
      </c>
      <c r="R284" s="42"/>
      <c r="S284" s="11"/>
      <c r="T284" s="42"/>
      <c r="U284" s="42"/>
      <c r="V284" s="42"/>
      <c r="W284" s="42"/>
      <c r="X284" s="42" t="s">
        <v>4072</v>
      </c>
    </row>
    <row r="285" spans="1:24" s="5" customFormat="1" ht="38.25">
      <c r="A285" s="49">
        <v>274</v>
      </c>
      <c r="B285" s="11">
        <v>45292</v>
      </c>
      <c r="C285" s="42" t="s">
        <v>1923</v>
      </c>
      <c r="D285" s="42" t="s">
        <v>3825</v>
      </c>
      <c r="E285" s="42" t="s">
        <v>3827</v>
      </c>
      <c r="F285" s="42" t="s">
        <v>649</v>
      </c>
      <c r="G285" s="42">
        <v>12</v>
      </c>
      <c r="H285" s="42">
        <v>3</v>
      </c>
      <c r="I285" s="42" t="s">
        <v>3826</v>
      </c>
      <c r="J285" s="8">
        <v>55.26</v>
      </c>
      <c r="K285" s="42">
        <v>2</v>
      </c>
      <c r="L285" s="42" t="s">
        <v>994</v>
      </c>
      <c r="M285" s="11">
        <v>43294</v>
      </c>
      <c r="N285" s="9" t="s">
        <v>5263</v>
      </c>
      <c r="O285" s="9">
        <v>1017985.91</v>
      </c>
      <c r="P285" s="9"/>
      <c r="Q285" s="29"/>
      <c r="R285" s="42"/>
      <c r="S285" s="11"/>
      <c r="T285" s="42"/>
      <c r="U285" s="42"/>
      <c r="V285" s="42"/>
      <c r="W285" s="42"/>
      <c r="X285" s="42" t="s">
        <v>4072</v>
      </c>
    </row>
    <row r="286" spans="1:24" s="5" customFormat="1" ht="38.25">
      <c r="A286" s="49">
        <v>275</v>
      </c>
      <c r="B286" s="11">
        <v>45292</v>
      </c>
      <c r="C286" s="42" t="s">
        <v>1923</v>
      </c>
      <c r="D286" s="42" t="s">
        <v>3825</v>
      </c>
      <c r="E286" s="42" t="s">
        <v>5229</v>
      </c>
      <c r="F286" s="42" t="s">
        <v>649</v>
      </c>
      <c r="G286" s="42">
        <v>12</v>
      </c>
      <c r="H286" s="42">
        <v>3</v>
      </c>
      <c r="I286" s="42" t="s">
        <v>5230</v>
      </c>
      <c r="J286" s="8">
        <v>20.329999999999998</v>
      </c>
      <c r="K286" s="42">
        <v>2</v>
      </c>
      <c r="L286" s="42" t="s">
        <v>994</v>
      </c>
      <c r="M286" s="11">
        <v>44897</v>
      </c>
      <c r="N286" s="9" t="s">
        <v>5231</v>
      </c>
      <c r="O286" s="9">
        <v>374607.67</v>
      </c>
      <c r="P286" s="9">
        <v>820000</v>
      </c>
      <c r="Q286" s="8">
        <v>820000</v>
      </c>
      <c r="R286" s="42"/>
      <c r="S286" s="11"/>
      <c r="T286" s="42"/>
      <c r="U286" s="42"/>
      <c r="V286" s="42"/>
      <c r="W286" s="42"/>
      <c r="X286" s="42" t="s">
        <v>4072</v>
      </c>
    </row>
    <row r="287" spans="1:24" s="5" customFormat="1" ht="38.25">
      <c r="A287" s="49">
        <v>276</v>
      </c>
      <c r="B287" s="11">
        <v>45292</v>
      </c>
      <c r="C287" s="42" t="s">
        <v>1923</v>
      </c>
      <c r="D287" s="42" t="s">
        <v>5232</v>
      </c>
      <c r="E287" s="42" t="s">
        <v>5233</v>
      </c>
      <c r="F287" s="42" t="s">
        <v>649</v>
      </c>
      <c r="G287" s="42">
        <v>12</v>
      </c>
      <c r="H287" s="42">
        <v>4</v>
      </c>
      <c r="I287" s="42" t="s">
        <v>5234</v>
      </c>
      <c r="J287" s="8">
        <v>38.33</v>
      </c>
      <c r="K287" s="42">
        <v>2</v>
      </c>
      <c r="L287" s="42" t="s">
        <v>994</v>
      </c>
      <c r="M287" s="11">
        <v>45006</v>
      </c>
      <c r="N287" s="9" t="s">
        <v>5235</v>
      </c>
      <c r="O287" s="9">
        <v>706079.94</v>
      </c>
      <c r="P287" s="9">
        <v>1546000</v>
      </c>
      <c r="Q287" s="8">
        <v>1546000</v>
      </c>
      <c r="R287" s="42"/>
      <c r="S287" s="11"/>
      <c r="T287" s="42"/>
      <c r="U287" s="42"/>
      <c r="V287" s="42"/>
      <c r="W287" s="42"/>
      <c r="X287" s="42" t="s">
        <v>4072</v>
      </c>
    </row>
    <row r="288" spans="1:24" s="5" customFormat="1" ht="25.5">
      <c r="A288" s="49">
        <v>277</v>
      </c>
      <c r="B288" s="11">
        <v>45292</v>
      </c>
      <c r="C288" s="42" t="s">
        <v>1923</v>
      </c>
      <c r="D288" s="42"/>
      <c r="E288" s="6" t="s">
        <v>2496</v>
      </c>
      <c r="F288" s="42" t="s">
        <v>649</v>
      </c>
      <c r="G288" s="42">
        <v>13</v>
      </c>
      <c r="H288" s="42">
        <v>1</v>
      </c>
      <c r="I288" s="42"/>
      <c r="J288" s="8">
        <v>31.9</v>
      </c>
      <c r="K288" s="42">
        <v>1</v>
      </c>
      <c r="L288" s="42" t="s">
        <v>994</v>
      </c>
      <c r="M288" s="42"/>
      <c r="N288" s="9" t="s">
        <v>1981</v>
      </c>
      <c r="O288" s="9"/>
      <c r="P288" s="9"/>
      <c r="Q288" s="29"/>
      <c r="R288" s="42" t="s">
        <v>2700</v>
      </c>
      <c r="S288" s="11">
        <v>29683</v>
      </c>
      <c r="T288" s="42" t="s">
        <v>266</v>
      </c>
      <c r="U288" s="42" t="s">
        <v>2701</v>
      </c>
      <c r="V288" s="42"/>
      <c r="W288" s="42"/>
      <c r="X288" s="42" t="s">
        <v>3960</v>
      </c>
    </row>
    <row r="289" spans="1:24" s="5" customFormat="1" ht="38.25">
      <c r="A289" s="49">
        <v>278</v>
      </c>
      <c r="B289" s="11">
        <v>45292</v>
      </c>
      <c r="C289" s="42" t="s">
        <v>1923</v>
      </c>
      <c r="D289" s="42" t="s">
        <v>3175</v>
      </c>
      <c r="E289" s="6" t="s">
        <v>273</v>
      </c>
      <c r="F289" s="42" t="s">
        <v>230</v>
      </c>
      <c r="G289" s="42">
        <v>1</v>
      </c>
      <c r="H289" s="42">
        <v>5</v>
      </c>
      <c r="I289" s="42"/>
      <c r="J289" s="8">
        <v>51.8</v>
      </c>
      <c r="K289" s="42">
        <v>1</v>
      </c>
      <c r="L289" s="42" t="s">
        <v>994</v>
      </c>
      <c r="M289" s="42"/>
      <c r="N289" s="9" t="s">
        <v>6089</v>
      </c>
      <c r="O289" s="9">
        <v>1010938.64</v>
      </c>
      <c r="P289" s="9">
        <v>1010938.64</v>
      </c>
      <c r="Q289" s="9">
        <v>1010938.64</v>
      </c>
      <c r="R289" s="42" t="s">
        <v>4696</v>
      </c>
      <c r="S289" s="42"/>
      <c r="T289" s="42"/>
      <c r="U289" s="42" t="s">
        <v>4697</v>
      </c>
      <c r="V289" s="42"/>
      <c r="W289" s="42"/>
      <c r="X289" s="42"/>
    </row>
    <row r="290" spans="1:24" s="5" customFormat="1" ht="38.25">
      <c r="A290" s="49">
        <v>279</v>
      </c>
      <c r="B290" s="11">
        <v>45292</v>
      </c>
      <c r="C290" s="42" t="s">
        <v>1923</v>
      </c>
      <c r="D290" s="42" t="s">
        <v>1686</v>
      </c>
      <c r="E290" s="6" t="s">
        <v>134</v>
      </c>
      <c r="F290" s="42" t="s">
        <v>230</v>
      </c>
      <c r="G290" s="42">
        <v>1</v>
      </c>
      <c r="H290" s="42">
        <v>6</v>
      </c>
      <c r="I290" s="42"/>
      <c r="J290" s="8">
        <v>40.1</v>
      </c>
      <c r="K290" s="42">
        <v>1</v>
      </c>
      <c r="L290" s="42" t="s">
        <v>994</v>
      </c>
      <c r="M290" s="42"/>
      <c r="N290" s="9" t="s">
        <v>6090</v>
      </c>
      <c r="O290" s="9">
        <v>751374.8</v>
      </c>
      <c r="P290" s="9">
        <v>751374.8</v>
      </c>
      <c r="Q290" s="9">
        <v>751374.8</v>
      </c>
      <c r="R290" s="42" t="s">
        <v>4698</v>
      </c>
      <c r="S290" s="42"/>
      <c r="T290" s="42"/>
      <c r="U290" s="42" t="s">
        <v>4699</v>
      </c>
      <c r="V290" s="42"/>
      <c r="W290" s="42"/>
      <c r="X290" s="42"/>
    </row>
    <row r="291" spans="1:24" s="5" customFormat="1" ht="51">
      <c r="A291" s="49">
        <v>280</v>
      </c>
      <c r="B291" s="11">
        <v>45292</v>
      </c>
      <c r="C291" s="42" t="s">
        <v>650</v>
      </c>
      <c r="D291" s="42" t="s">
        <v>752</v>
      </c>
      <c r="E291" s="6" t="s">
        <v>753</v>
      </c>
      <c r="F291" s="42" t="s">
        <v>868</v>
      </c>
      <c r="G291" s="42">
        <v>11</v>
      </c>
      <c r="H291" s="42"/>
      <c r="I291" s="42" t="s">
        <v>847</v>
      </c>
      <c r="J291" s="8">
        <v>2</v>
      </c>
      <c r="K291" s="42"/>
      <c r="L291" s="42" t="s">
        <v>994</v>
      </c>
      <c r="M291" s="42"/>
      <c r="N291" s="9" t="s">
        <v>2215</v>
      </c>
      <c r="O291" s="9">
        <v>27601.49</v>
      </c>
      <c r="P291" s="9"/>
      <c r="Q291" s="9"/>
      <c r="R291" s="42" t="s">
        <v>848</v>
      </c>
      <c r="S291" s="11">
        <v>42968</v>
      </c>
      <c r="T291" s="42" t="s">
        <v>266</v>
      </c>
      <c r="U291" s="42" t="s">
        <v>849</v>
      </c>
      <c r="V291" s="42">
        <v>1.8</v>
      </c>
      <c r="W291" s="42"/>
      <c r="X291" s="42"/>
    </row>
    <row r="292" spans="1:24" s="5" customFormat="1" ht="38.25">
      <c r="A292" s="49">
        <v>281</v>
      </c>
      <c r="B292" s="11">
        <v>45292</v>
      </c>
      <c r="C292" s="42" t="s">
        <v>1923</v>
      </c>
      <c r="D292" s="42"/>
      <c r="E292" s="42" t="s">
        <v>3230</v>
      </c>
      <c r="F292" s="42" t="s">
        <v>868</v>
      </c>
      <c r="G292" s="42">
        <v>14</v>
      </c>
      <c r="H292" s="42">
        <v>1</v>
      </c>
      <c r="I292" s="42"/>
      <c r="J292" s="8">
        <v>26.85</v>
      </c>
      <c r="K292" s="42">
        <v>1</v>
      </c>
      <c r="L292" s="42" t="s">
        <v>994</v>
      </c>
      <c r="M292" s="42"/>
      <c r="N292" s="9" t="s">
        <v>3229</v>
      </c>
      <c r="O292" s="9"/>
      <c r="P292" s="9"/>
      <c r="Q292" s="29"/>
      <c r="R292" s="42" t="s">
        <v>4405</v>
      </c>
      <c r="S292" s="11"/>
      <c r="T292" s="42"/>
      <c r="U292" s="42" t="s">
        <v>4406</v>
      </c>
      <c r="V292" s="42"/>
      <c r="W292" s="42" t="s">
        <v>3959</v>
      </c>
      <c r="X292" s="42" t="s">
        <v>3960</v>
      </c>
    </row>
    <row r="293" spans="1:24" s="5" customFormat="1" ht="38.25">
      <c r="A293" s="49">
        <v>282</v>
      </c>
      <c r="B293" s="11">
        <v>45292</v>
      </c>
      <c r="C293" s="42" t="s">
        <v>1923</v>
      </c>
      <c r="D293" s="42" t="s">
        <v>4238</v>
      </c>
      <c r="E293" s="42" t="s">
        <v>4142</v>
      </c>
      <c r="F293" s="42" t="s">
        <v>868</v>
      </c>
      <c r="G293" s="42">
        <v>19</v>
      </c>
      <c r="H293" s="42">
        <v>1</v>
      </c>
      <c r="I293" s="42" t="s">
        <v>4239</v>
      </c>
      <c r="J293" s="8">
        <v>35.159999999999997</v>
      </c>
      <c r="K293" s="42">
        <v>1</v>
      </c>
      <c r="L293" s="42" t="s">
        <v>994</v>
      </c>
      <c r="M293" s="42"/>
      <c r="N293" s="9" t="s">
        <v>4240</v>
      </c>
      <c r="O293" s="9">
        <v>647592.9</v>
      </c>
      <c r="P293" s="9">
        <v>647592.9</v>
      </c>
      <c r="Q293" s="8">
        <v>647592.9</v>
      </c>
      <c r="R293" s="42"/>
      <c r="S293" s="11"/>
      <c r="T293" s="42"/>
      <c r="U293" s="42"/>
      <c r="V293" s="42"/>
      <c r="W293" s="42"/>
      <c r="X293" s="42" t="s">
        <v>4072</v>
      </c>
    </row>
    <row r="294" spans="1:24" s="5" customFormat="1" ht="38.25">
      <c r="A294" s="49">
        <v>283</v>
      </c>
      <c r="B294" s="11">
        <v>45292</v>
      </c>
      <c r="C294" s="42" t="s">
        <v>1923</v>
      </c>
      <c r="D294" s="42" t="s">
        <v>4238</v>
      </c>
      <c r="E294" s="42" t="s">
        <v>4923</v>
      </c>
      <c r="F294" s="42" t="s">
        <v>868</v>
      </c>
      <c r="G294" s="42">
        <v>19</v>
      </c>
      <c r="H294" s="42">
        <v>1</v>
      </c>
      <c r="I294" s="50" t="s">
        <v>4317</v>
      </c>
      <c r="J294" s="8">
        <v>16.55</v>
      </c>
      <c r="K294" s="42">
        <v>1</v>
      </c>
      <c r="L294" s="42" t="s">
        <v>994</v>
      </c>
      <c r="M294" s="42"/>
      <c r="N294" s="9" t="s">
        <v>4318</v>
      </c>
      <c r="O294" s="9">
        <v>304749.53999999998</v>
      </c>
      <c r="P294" s="9">
        <v>304749.53999999998</v>
      </c>
      <c r="Q294" s="8">
        <v>304749.53999999998</v>
      </c>
      <c r="R294" s="42"/>
      <c r="S294" s="11"/>
      <c r="T294" s="42"/>
      <c r="U294" s="42"/>
      <c r="V294" s="42"/>
      <c r="W294" s="42"/>
      <c r="X294" s="42" t="s">
        <v>4072</v>
      </c>
    </row>
    <row r="295" spans="1:24" s="5" customFormat="1" ht="38.25">
      <c r="A295" s="49">
        <v>284</v>
      </c>
      <c r="B295" s="11">
        <v>45292</v>
      </c>
      <c r="C295" s="42" t="s">
        <v>1923</v>
      </c>
      <c r="D295" s="42" t="s">
        <v>4221</v>
      </c>
      <c r="E295" s="42" t="s">
        <v>4143</v>
      </c>
      <c r="F295" s="42" t="s">
        <v>868</v>
      </c>
      <c r="G295" s="42">
        <v>19</v>
      </c>
      <c r="H295" s="42">
        <v>2</v>
      </c>
      <c r="I295" s="42"/>
      <c r="J295" s="8">
        <v>52.5</v>
      </c>
      <c r="K295" s="42">
        <v>1</v>
      </c>
      <c r="L295" s="42" t="s">
        <v>994</v>
      </c>
      <c r="M295" s="42"/>
      <c r="N295" s="9" t="s">
        <v>4241</v>
      </c>
      <c r="O295" s="9">
        <v>967078.88</v>
      </c>
      <c r="P295" s="9">
        <v>967078.88</v>
      </c>
      <c r="Q295" s="8">
        <v>967078.88</v>
      </c>
      <c r="R295" s="42"/>
      <c r="S295" s="11"/>
      <c r="T295" s="42"/>
      <c r="U295" s="42"/>
      <c r="V295" s="42"/>
      <c r="W295" s="42"/>
      <c r="X295" s="42" t="s">
        <v>4072</v>
      </c>
    </row>
    <row r="296" spans="1:24" s="5" customFormat="1" ht="29.25" customHeight="1">
      <c r="A296" s="49">
        <v>285</v>
      </c>
      <c r="B296" s="11">
        <v>45292</v>
      </c>
      <c r="C296" s="42" t="s">
        <v>1923</v>
      </c>
      <c r="D296" s="42" t="s">
        <v>2581</v>
      </c>
      <c r="E296" s="42" t="s">
        <v>4144</v>
      </c>
      <c r="F296" s="42" t="s">
        <v>868</v>
      </c>
      <c r="G296" s="42">
        <v>19</v>
      </c>
      <c r="H296" s="42">
        <v>3</v>
      </c>
      <c r="I296" s="42" t="s">
        <v>4242</v>
      </c>
      <c r="J296" s="8">
        <v>15.54</v>
      </c>
      <c r="K296" s="42">
        <v>2</v>
      </c>
      <c r="L296" s="42" t="s">
        <v>994</v>
      </c>
      <c r="M296" s="42"/>
      <c r="N296" s="9" t="s">
        <v>4245</v>
      </c>
      <c r="O296" s="9">
        <v>286255.34000000003</v>
      </c>
      <c r="P296" s="9">
        <v>286255.34000000003</v>
      </c>
      <c r="Q296" s="8">
        <v>286255.34000000003</v>
      </c>
      <c r="R296" s="42"/>
      <c r="S296" s="11"/>
      <c r="T296" s="42"/>
      <c r="U296" s="42"/>
      <c r="V296" s="42"/>
      <c r="W296" s="42"/>
      <c r="X296" s="42" t="s">
        <v>4072</v>
      </c>
    </row>
    <row r="297" spans="1:24" s="5" customFormat="1" ht="29.25" customHeight="1">
      <c r="A297" s="49">
        <v>286</v>
      </c>
      <c r="B297" s="11">
        <v>45292</v>
      </c>
      <c r="C297" s="42" t="s">
        <v>1923</v>
      </c>
      <c r="D297" s="42" t="s">
        <v>2581</v>
      </c>
      <c r="E297" s="42" t="s">
        <v>1574</v>
      </c>
      <c r="F297" s="42" t="s">
        <v>868</v>
      </c>
      <c r="G297" s="42">
        <v>19</v>
      </c>
      <c r="H297" s="42">
        <v>3</v>
      </c>
      <c r="I297" s="42" t="s">
        <v>4243</v>
      </c>
      <c r="J297" s="8">
        <v>7.77</v>
      </c>
      <c r="K297" s="42">
        <v>2</v>
      </c>
      <c r="L297" s="42" t="s">
        <v>994</v>
      </c>
      <c r="M297" s="42"/>
      <c r="N297" s="9" t="s">
        <v>4246</v>
      </c>
      <c r="O297" s="9">
        <v>143127.67000000001</v>
      </c>
      <c r="P297" s="9">
        <v>143127.67000000001</v>
      </c>
      <c r="Q297" s="8">
        <v>143127.67000000001</v>
      </c>
      <c r="R297" s="42"/>
      <c r="S297" s="11"/>
      <c r="T297" s="42"/>
      <c r="U297" s="42"/>
      <c r="V297" s="42"/>
      <c r="W297" s="42"/>
      <c r="X297" s="42" t="s">
        <v>4072</v>
      </c>
    </row>
    <row r="298" spans="1:24" s="5" customFormat="1" ht="28.5" customHeight="1">
      <c r="A298" s="49">
        <v>287</v>
      </c>
      <c r="B298" s="11">
        <v>45292</v>
      </c>
      <c r="C298" s="42" t="s">
        <v>1923</v>
      </c>
      <c r="D298" s="42" t="s">
        <v>2581</v>
      </c>
      <c r="E298" s="42" t="s">
        <v>1243</v>
      </c>
      <c r="F298" s="42" t="s">
        <v>868</v>
      </c>
      <c r="G298" s="42">
        <v>19</v>
      </c>
      <c r="H298" s="42">
        <v>3</v>
      </c>
      <c r="I298" s="42" t="s">
        <v>4244</v>
      </c>
      <c r="J298" s="8">
        <v>20.72</v>
      </c>
      <c r="K298" s="42">
        <v>2</v>
      </c>
      <c r="L298" s="42" t="s">
        <v>994</v>
      </c>
      <c r="M298" s="42"/>
      <c r="N298" s="9" t="s">
        <v>4247</v>
      </c>
      <c r="O298" s="9">
        <v>381673.79</v>
      </c>
      <c r="P298" s="9">
        <v>381673.79</v>
      </c>
      <c r="Q298" s="8">
        <v>381673.79</v>
      </c>
      <c r="R298" s="42"/>
      <c r="S298" s="11"/>
      <c r="T298" s="42"/>
      <c r="U298" s="42"/>
      <c r="V298" s="42"/>
      <c r="W298" s="42"/>
      <c r="X298" s="42" t="s">
        <v>4072</v>
      </c>
    </row>
    <row r="299" spans="1:24" s="5" customFormat="1" ht="114.75">
      <c r="A299" s="49">
        <v>288</v>
      </c>
      <c r="B299" s="11">
        <v>45292</v>
      </c>
      <c r="C299" s="42" t="s">
        <v>1923</v>
      </c>
      <c r="D299" s="42" t="s">
        <v>2581</v>
      </c>
      <c r="E299" s="42" t="s">
        <v>858</v>
      </c>
      <c r="F299" s="42" t="s">
        <v>868</v>
      </c>
      <c r="G299" s="42">
        <v>19</v>
      </c>
      <c r="H299" s="42">
        <v>3</v>
      </c>
      <c r="I299" s="42" t="s">
        <v>3998</v>
      </c>
      <c r="J299" s="8">
        <v>7.77</v>
      </c>
      <c r="K299" s="42">
        <v>2</v>
      </c>
      <c r="L299" s="42" t="s">
        <v>994</v>
      </c>
      <c r="M299" s="11">
        <v>42198</v>
      </c>
      <c r="N299" s="9" t="s">
        <v>4222</v>
      </c>
      <c r="O299" s="9">
        <v>143127.67000000001</v>
      </c>
      <c r="P299" s="9">
        <v>11669</v>
      </c>
      <c r="Q299" s="8">
        <v>11669</v>
      </c>
      <c r="R299" s="42"/>
      <c r="S299" s="11"/>
      <c r="T299" s="42"/>
      <c r="U299" s="42"/>
      <c r="V299" s="17"/>
      <c r="W299" s="42"/>
      <c r="X299" s="42" t="s">
        <v>4072</v>
      </c>
    </row>
    <row r="300" spans="1:24" s="5" customFormat="1" ht="31.5" customHeight="1">
      <c r="A300" s="49">
        <v>289</v>
      </c>
      <c r="B300" s="11">
        <v>45292</v>
      </c>
      <c r="C300" s="42" t="s">
        <v>1923</v>
      </c>
      <c r="D300" s="42" t="s">
        <v>4223</v>
      </c>
      <c r="E300" s="42" t="s">
        <v>4145</v>
      </c>
      <c r="F300" s="42" t="s">
        <v>868</v>
      </c>
      <c r="G300" s="42">
        <v>19</v>
      </c>
      <c r="H300" s="42">
        <v>4</v>
      </c>
      <c r="I300" s="42" t="s">
        <v>4248</v>
      </c>
      <c r="J300" s="8">
        <v>19.88</v>
      </c>
      <c r="K300" s="42">
        <v>2</v>
      </c>
      <c r="L300" s="42" t="s">
        <v>994</v>
      </c>
      <c r="M300" s="11"/>
      <c r="N300" s="9" t="s">
        <v>4250</v>
      </c>
      <c r="O300" s="9">
        <v>366090</v>
      </c>
      <c r="P300" s="9">
        <v>366090</v>
      </c>
      <c r="Q300" s="8">
        <v>366090</v>
      </c>
      <c r="R300" s="42"/>
      <c r="S300" s="11"/>
      <c r="T300" s="42"/>
      <c r="U300" s="42"/>
      <c r="V300" s="17"/>
      <c r="W300" s="42"/>
      <c r="X300" s="42" t="s">
        <v>4072</v>
      </c>
    </row>
    <row r="301" spans="1:24" s="5" customFormat="1" ht="31.5" customHeight="1">
      <c r="A301" s="49">
        <v>290</v>
      </c>
      <c r="B301" s="11">
        <v>45292</v>
      </c>
      <c r="C301" s="42" t="s">
        <v>1923</v>
      </c>
      <c r="D301" s="42" t="s">
        <v>4223</v>
      </c>
      <c r="E301" s="42" t="s">
        <v>4146</v>
      </c>
      <c r="F301" s="42" t="s">
        <v>868</v>
      </c>
      <c r="G301" s="42">
        <v>19</v>
      </c>
      <c r="H301" s="42">
        <v>4</v>
      </c>
      <c r="I301" s="42" t="s">
        <v>4249</v>
      </c>
      <c r="J301" s="8">
        <v>32.43</v>
      </c>
      <c r="K301" s="42">
        <v>2</v>
      </c>
      <c r="L301" s="42" t="s">
        <v>994</v>
      </c>
      <c r="M301" s="11"/>
      <c r="N301" s="9" t="s">
        <v>4251</v>
      </c>
      <c r="O301" s="9">
        <v>597304.73</v>
      </c>
      <c r="P301" s="9">
        <v>597304.73</v>
      </c>
      <c r="Q301" s="8">
        <v>597304.73</v>
      </c>
      <c r="R301" s="42"/>
      <c r="S301" s="11"/>
      <c r="T301" s="42"/>
      <c r="U301" s="42"/>
      <c r="V301" s="17"/>
      <c r="W301" s="42"/>
      <c r="X301" s="42" t="s">
        <v>4072</v>
      </c>
    </row>
    <row r="302" spans="1:24" s="5" customFormat="1" ht="28.5" customHeight="1">
      <c r="A302" s="49">
        <v>291</v>
      </c>
      <c r="B302" s="11">
        <v>45292</v>
      </c>
      <c r="C302" s="42" t="s">
        <v>1923</v>
      </c>
      <c r="D302" s="42"/>
      <c r="E302" s="42" t="s">
        <v>349</v>
      </c>
      <c r="F302" s="42" t="s">
        <v>868</v>
      </c>
      <c r="G302" s="42">
        <v>19</v>
      </c>
      <c r="H302" s="42">
        <v>5</v>
      </c>
      <c r="I302" s="42"/>
      <c r="J302" s="8">
        <v>53.48</v>
      </c>
      <c r="K302" s="42">
        <v>1</v>
      </c>
      <c r="L302" s="42" t="s">
        <v>994</v>
      </c>
      <c r="M302" s="42"/>
      <c r="N302" s="9" t="s">
        <v>831</v>
      </c>
      <c r="O302" s="9"/>
      <c r="P302" s="9"/>
      <c r="Q302" s="29"/>
      <c r="R302" s="42"/>
      <c r="S302" s="11"/>
      <c r="T302" s="42"/>
      <c r="U302" s="42"/>
      <c r="V302" s="42"/>
      <c r="W302" s="42"/>
      <c r="X302" s="42" t="s">
        <v>4072</v>
      </c>
    </row>
    <row r="303" spans="1:24" s="5" customFormat="1" ht="38.25">
      <c r="A303" s="49">
        <v>292</v>
      </c>
      <c r="B303" s="11">
        <v>45292</v>
      </c>
      <c r="C303" s="42" t="s">
        <v>1923</v>
      </c>
      <c r="D303" s="42" t="s">
        <v>4226</v>
      </c>
      <c r="E303" s="42" t="s">
        <v>3125</v>
      </c>
      <c r="F303" s="42" t="s">
        <v>868</v>
      </c>
      <c r="G303" s="42">
        <v>19</v>
      </c>
      <c r="H303" s="42">
        <v>6</v>
      </c>
      <c r="I303" s="42" t="s">
        <v>4227</v>
      </c>
      <c r="J303" s="8">
        <v>17.38</v>
      </c>
      <c r="K303" s="42">
        <v>1</v>
      </c>
      <c r="L303" s="42" t="s">
        <v>994</v>
      </c>
      <c r="M303" s="42"/>
      <c r="N303" s="9" t="s">
        <v>4230</v>
      </c>
      <c r="O303" s="9">
        <v>320119.67</v>
      </c>
      <c r="P303" s="9">
        <v>320119.67</v>
      </c>
      <c r="Q303" s="8">
        <v>320119.67</v>
      </c>
      <c r="R303" s="42"/>
      <c r="S303" s="11"/>
      <c r="T303" s="42"/>
      <c r="U303" s="42"/>
      <c r="V303" s="42"/>
      <c r="W303" s="42"/>
      <c r="X303" s="42" t="s">
        <v>4072</v>
      </c>
    </row>
    <row r="304" spans="1:24" s="5" customFormat="1" ht="38.25">
      <c r="A304" s="49">
        <v>293</v>
      </c>
      <c r="B304" s="11">
        <v>45292</v>
      </c>
      <c r="C304" s="42" t="s">
        <v>1923</v>
      </c>
      <c r="D304" s="42" t="s">
        <v>4226</v>
      </c>
      <c r="E304" s="42" t="s">
        <v>4147</v>
      </c>
      <c r="F304" s="42" t="s">
        <v>868</v>
      </c>
      <c r="G304" s="42">
        <v>19</v>
      </c>
      <c r="H304" s="42">
        <v>6</v>
      </c>
      <c r="I304" s="42" t="s">
        <v>4228</v>
      </c>
      <c r="J304" s="8">
        <v>19.61</v>
      </c>
      <c r="K304" s="42">
        <v>1</v>
      </c>
      <c r="L304" s="42" t="s">
        <v>994</v>
      </c>
      <c r="M304" s="42"/>
      <c r="N304" s="9" t="s">
        <v>4231</v>
      </c>
      <c r="O304" s="9">
        <v>361160.65</v>
      </c>
      <c r="P304" s="9">
        <v>361160.65</v>
      </c>
      <c r="Q304" s="8">
        <v>361160.65</v>
      </c>
      <c r="R304" s="42"/>
      <c r="S304" s="11"/>
      <c r="T304" s="42"/>
      <c r="U304" s="42"/>
      <c r="V304" s="42"/>
      <c r="W304" s="42"/>
      <c r="X304" s="42" t="s">
        <v>4072</v>
      </c>
    </row>
    <row r="305" spans="1:24" s="5" customFormat="1" ht="38.25">
      <c r="A305" s="49">
        <v>294</v>
      </c>
      <c r="B305" s="11">
        <v>45292</v>
      </c>
      <c r="C305" s="42" t="s">
        <v>1923</v>
      </c>
      <c r="D305" s="42" t="s">
        <v>4226</v>
      </c>
      <c r="E305" s="42" t="s">
        <v>472</v>
      </c>
      <c r="F305" s="42" t="s">
        <v>868</v>
      </c>
      <c r="G305" s="42">
        <v>19</v>
      </c>
      <c r="H305" s="42">
        <v>6</v>
      </c>
      <c r="I305" s="42" t="s">
        <v>4229</v>
      </c>
      <c r="J305" s="8">
        <v>17.38</v>
      </c>
      <c r="K305" s="42">
        <v>1</v>
      </c>
      <c r="L305" s="42" t="s">
        <v>994</v>
      </c>
      <c r="M305" s="42"/>
      <c r="N305" s="9" t="s">
        <v>4252</v>
      </c>
      <c r="O305" s="9">
        <v>344744.32</v>
      </c>
      <c r="P305" s="9">
        <v>344744.32</v>
      </c>
      <c r="Q305" s="8">
        <v>344744.32</v>
      </c>
      <c r="R305" s="42"/>
      <c r="S305" s="11"/>
      <c r="T305" s="42"/>
      <c r="U305" s="42"/>
      <c r="V305" s="42"/>
      <c r="W305" s="42"/>
      <c r="X305" s="42" t="s">
        <v>4072</v>
      </c>
    </row>
    <row r="306" spans="1:24" s="5" customFormat="1" ht="38.25">
      <c r="A306" s="49">
        <v>295</v>
      </c>
      <c r="B306" s="11">
        <v>45292</v>
      </c>
      <c r="C306" s="42" t="s">
        <v>1923</v>
      </c>
      <c r="D306" s="42" t="s">
        <v>4224</v>
      </c>
      <c r="E306" s="42" t="s">
        <v>369</v>
      </c>
      <c r="F306" s="42" t="s">
        <v>868</v>
      </c>
      <c r="G306" s="42">
        <v>19</v>
      </c>
      <c r="H306" s="42">
        <v>7</v>
      </c>
      <c r="I306" s="42" t="s">
        <v>4225</v>
      </c>
      <c r="J306" s="8">
        <v>34</v>
      </c>
      <c r="K306" s="42">
        <v>2</v>
      </c>
      <c r="L306" s="42" t="s">
        <v>994</v>
      </c>
      <c r="M306" s="42"/>
      <c r="N306" s="9" t="s">
        <v>4232</v>
      </c>
      <c r="O306" s="9">
        <v>626300</v>
      </c>
      <c r="P306" s="9">
        <v>626300</v>
      </c>
      <c r="Q306" s="8">
        <v>626300</v>
      </c>
      <c r="R306" s="42"/>
      <c r="S306" s="11"/>
      <c r="T306" s="42"/>
      <c r="U306" s="42"/>
      <c r="V306" s="42"/>
      <c r="W306" s="42"/>
      <c r="X306" s="42" t="s">
        <v>4072</v>
      </c>
    </row>
    <row r="307" spans="1:24" s="5" customFormat="1" ht="38.25">
      <c r="A307" s="49">
        <v>296</v>
      </c>
      <c r="B307" s="11">
        <v>45292</v>
      </c>
      <c r="C307" s="42" t="s">
        <v>1923</v>
      </c>
      <c r="D307" s="42" t="s">
        <v>4224</v>
      </c>
      <c r="E307" s="42" t="s">
        <v>370</v>
      </c>
      <c r="F307" s="42" t="s">
        <v>868</v>
      </c>
      <c r="G307" s="42">
        <v>19</v>
      </c>
      <c r="H307" s="42">
        <v>7</v>
      </c>
      <c r="I307" s="42" t="s">
        <v>5666</v>
      </c>
      <c r="J307" s="8">
        <v>20.399999999999999</v>
      </c>
      <c r="K307" s="42">
        <v>2</v>
      </c>
      <c r="L307" s="42" t="s">
        <v>994</v>
      </c>
      <c r="M307" s="42"/>
      <c r="N307" s="9" t="s">
        <v>5667</v>
      </c>
      <c r="O307" s="9">
        <v>375777.92</v>
      </c>
      <c r="P307" s="9">
        <v>375777.92</v>
      </c>
      <c r="Q307" s="8">
        <v>375777.92</v>
      </c>
      <c r="R307" s="42"/>
      <c r="S307" s="11"/>
      <c r="T307" s="42"/>
      <c r="U307" s="42"/>
      <c r="V307" s="42"/>
      <c r="W307" s="42"/>
      <c r="X307" s="42"/>
    </row>
    <row r="308" spans="1:24" s="5" customFormat="1" ht="51">
      <c r="A308" s="49">
        <v>297</v>
      </c>
      <c r="B308" s="11">
        <v>45292</v>
      </c>
      <c r="C308" s="42" t="s">
        <v>1923</v>
      </c>
      <c r="D308" s="42" t="s">
        <v>1673</v>
      </c>
      <c r="E308" s="42" t="s">
        <v>2589</v>
      </c>
      <c r="F308" s="42" t="s">
        <v>868</v>
      </c>
      <c r="G308" s="42">
        <v>19</v>
      </c>
      <c r="H308" s="42">
        <v>8</v>
      </c>
      <c r="I308" s="42"/>
      <c r="J308" s="8">
        <v>55.7</v>
      </c>
      <c r="K308" s="42">
        <v>2</v>
      </c>
      <c r="L308" s="42" t="s">
        <v>994</v>
      </c>
      <c r="M308" s="42"/>
      <c r="N308" s="9" t="s">
        <v>5498</v>
      </c>
      <c r="O308" s="9">
        <v>1056163.9099999999</v>
      </c>
      <c r="P308" s="9">
        <v>1056163.9099999999</v>
      </c>
      <c r="Q308" s="9">
        <v>1056163.9099999999</v>
      </c>
      <c r="R308" s="42"/>
      <c r="S308" s="11"/>
      <c r="T308" s="42"/>
      <c r="U308" s="42"/>
      <c r="V308" s="42"/>
      <c r="W308" s="42"/>
      <c r="X308" s="42" t="s">
        <v>4072</v>
      </c>
    </row>
    <row r="309" spans="1:24" s="5" customFormat="1" ht="38.25">
      <c r="A309" s="49">
        <v>298</v>
      </c>
      <c r="B309" s="11">
        <v>45292</v>
      </c>
      <c r="C309" s="42" t="s">
        <v>1923</v>
      </c>
      <c r="D309" s="42" t="s">
        <v>4340</v>
      </c>
      <c r="E309" s="42" t="s">
        <v>1426</v>
      </c>
      <c r="F309" s="42" t="s">
        <v>868</v>
      </c>
      <c r="G309" s="42">
        <v>21</v>
      </c>
      <c r="H309" s="42">
        <v>1</v>
      </c>
      <c r="I309" s="42"/>
      <c r="J309" s="8">
        <v>50</v>
      </c>
      <c r="K309" s="42">
        <v>1</v>
      </c>
      <c r="L309" s="42" t="s">
        <v>994</v>
      </c>
      <c r="M309" s="11">
        <v>44593</v>
      </c>
      <c r="N309" s="9" t="s">
        <v>4341</v>
      </c>
      <c r="O309" s="9">
        <v>921027.5</v>
      </c>
      <c r="P309" s="9">
        <v>921027.5</v>
      </c>
      <c r="Q309" s="9">
        <v>921027.5</v>
      </c>
      <c r="R309" s="42"/>
      <c r="S309" s="11"/>
      <c r="T309" s="42"/>
      <c r="U309" s="42"/>
      <c r="V309" s="42"/>
      <c r="W309" s="42"/>
      <c r="X309" s="42" t="s">
        <v>4072</v>
      </c>
    </row>
    <row r="310" spans="1:24" s="5" customFormat="1" ht="38.25">
      <c r="A310" s="49">
        <v>299</v>
      </c>
      <c r="B310" s="11">
        <v>45292</v>
      </c>
      <c r="C310" s="42" t="s">
        <v>1923</v>
      </c>
      <c r="D310" s="42"/>
      <c r="E310" s="6" t="s">
        <v>1066</v>
      </c>
      <c r="F310" s="42" t="s">
        <v>868</v>
      </c>
      <c r="G310" s="42">
        <v>21</v>
      </c>
      <c r="H310" s="42">
        <v>3</v>
      </c>
      <c r="I310" s="42"/>
      <c r="J310" s="8">
        <v>49.58</v>
      </c>
      <c r="K310" s="42">
        <v>2</v>
      </c>
      <c r="L310" s="42" t="s">
        <v>994</v>
      </c>
      <c r="M310" s="42"/>
      <c r="N310" s="9" t="s">
        <v>3374</v>
      </c>
      <c r="O310" s="9"/>
      <c r="P310" s="9"/>
      <c r="Q310" s="29"/>
      <c r="R310" s="42"/>
      <c r="S310" s="11"/>
      <c r="T310" s="42"/>
      <c r="U310" s="42"/>
      <c r="V310" s="42"/>
      <c r="W310" s="42"/>
      <c r="X310" s="42" t="s">
        <v>4072</v>
      </c>
    </row>
    <row r="311" spans="1:24" s="5" customFormat="1" ht="38.25">
      <c r="A311" s="49">
        <v>300</v>
      </c>
      <c r="B311" s="11">
        <v>45292</v>
      </c>
      <c r="C311" s="42" t="s">
        <v>1923</v>
      </c>
      <c r="D311" s="42" t="s">
        <v>4354</v>
      </c>
      <c r="E311" s="6" t="s">
        <v>4924</v>
      </c>
      <c r="F311" s="42" t="s">
        <v>868</v>
      </c>
      <c r="G311" s="42">
        <v>21</v>
      </c>
      <c r="H311" s="42">
        <v>4</v>
      </c>
      <c r="I311" s="42"/>
      <c r="J311" s="8">
        <v>49.5</v>
      </c>
      <c r="K311" s="42">
        <v>2</v>
      </c>
      <c r="L311" s="42" t="s">
        <v>994</v>
      </c>
      <c r="M311" s="11">
        <v>44599</v>
      </c>
      <c r="N311" s="9" t="s">
        <v>4355</v>
      </c>
      <c r="O311" s="9">
        <v>911817.22</v>
      </c>
      <c r="P311" s="9">
        <v>911817.22</v>
      </c>
      <c r="Q311" s="8">
        <v>911817.22</v>
      </c>
      <c r="R311" s="42"/>
      <c r="S311" s="11"/>
      <c r="T311" s="42"/>
      <c r="U311" s="42"/>
      <c r="V311" s="42"/>
      <c r="W311" s="42"/>
      <c r="X311" s="42" t="s">
        <v>4072</v>
      </c>
    </row>
    <row r="312" spans="1:24" s="5" customFormat="1" ht="51">
      <c r="A312" s="49">
        <v>301</v>
      </c>
      <c r="B312" s="11">
        <v>45292</v>
      </c>
      <c r="C312" s="42" t="s">
        <v>1923</v>
      </c>
      <c r="D312" s="42" t="s">
        <v>1674</v>
      </c>
      <c r="E312" s="6" t="s">
        <v>1157</v>
      </c>
      <c r="F312" s="42" t="s">
        <v>868</v>
      </c>
      <c r="G312" s="42">
        <v>23</v>
      </c>
      <c r="H312" s="42">
        <v>1</v>
      </c>
      <c r="I312" s="42"/>
      <c r="J312" s="8">
        <v>78.98</v>
      </c>
      <c r="K312" s="42">
        <v>1</v>
      </c>
      <c r="L312" s="42" t="s">
        <v>994</v>
      </c>
      <c r="M312" s="42"/>
      <c r="N312" s="9" t="s">
        <v>5497</v>
      </c>
      <c r="O312" s="9">
        <v>1440487.01</v>
      </c>
      <c r="P312" s="9">
        <v>1440487.01</v>
      </c>
      <c r="Q312" s="9">
        <v>1440487.01</v>
      </c>
      <c r="R312" s="42" t="s">
        <v>3890</v>
      </c>
      <c r="S312" s="11">
        <v>43308</v>
      </c>
      <c r="T312" s="42" t="s">
        <v>266</v>
      </c>
      <c r="U312" s="42" t="s">
        <v>3889</v>
      </c>
      <c r="V312" s="42">
        <v>78.98</v>
      </c>
      <c r="W312" s="42"/>
      <c r="X312" s="42" t="s">
        <v>4072</v>
      </c>
    </row>
    <row r="313" spans="1:24" s="5" customFormat="1" ht="51">
      <c r="A313" s="49">
        <v>302</v>
      </c>
      <c r="B313" s="11">
        <v>45292</v>
      </c>
      <c r="C313" s="42" t="s">
        <v>1923</v>
      </c>
      <c r="D313" s="42" t="s">
        <v>2627</v>
      </c>
      <c r="E313" s="6" t="s">
        <v>1158</v>
      </c>
      <c r="F313" s="42" t="s">
        <v>868</v>
      </c>
      <c r="G313" s="42">
        <v>23</v>
      </c>
      <c r="H313" s="42">
        <v>2</v>
      </c>
      <c r="I313" s="42"/>
      <c r="J313" s="8">
        <v>52.6</v>
      </c>
      <c r="K313" s="42">
        <v>1</v>
      </c>
      <c r="L313" s="42" t="s">
        <v>994</v>
      </c>
      <c r="M313" s="42"/>
      <c r="N313" s="9" t="s">
        <v>5496</v>
      </c>
      <c r="O313" s="9">
        <v>968920.93</v>
      </c>
      <c r="P313" s="9">
        <v>968920.93</v>
      </c>
      <c r="Q313" s="9">
        <v>968920.93</v>
      </c>
      <c r="R313" s="42" t="s">
        <v>3915</v>
      </c>
      <c r="S313" s="11">
        <v>43411</v>
      </c>
      <c r="T313" s="42" t="s">
        <v>266</v>
      </c>
      <c r="U313" s="42" t="s">
        <v>3914</v>
      </c>
      <c r="V313" s="42">
        <v>53.09</v>
      </c>
      <c r="W313" s="42"/>
      <c r="X313" s="42" t="s">
        <v>4072</v>
      </c>
    </row>
    <row r="314" spans="1:24" s="5" customFormat="1" ht="51">
      <c r="A314" s="49">
        <v>303</v>
      </c>
      <c r="B314" s="11">
        <v>45292</v>
      </c>
      <c r="C314" s="42" t="s">
        <v>1923</v>
      </c>
      <c r="D314" s="42"/>
      <c r="E314" s="6" t="s">
        <v>1159</v>
      </c>
      <c r="F314" s="42" t="s">
        <v>868</v>
      </c>
      <c r="G314" s="42">
        <v>23</v>
      </c>
      <c r="H314" s="42">
        <v>4</v>
      </c>
      <c r="I314" s="42"/>
      <c r="J314" s="8">
        <v>54.13</v>
      </c>
      <c r="K314" s="42">
        <v>2</v>
      </c>
      <c r="L314" s="42" t="s">
        <v>994</v>
      </c>
      <c r="M314" s="42"/>
      <c r="N314" s="9" t="s">
        <v>857</v>
      </c>
      <c r="O314" s="9"/>
      <c r="P314" s="9"/>
      <c r="Q314" s="29"/>
      <c r="R314" s="42" t="s">
        <v>3915</v>
      </c>
      <c r="S314" s="11">
        <v>43411</v>
      </c>
      <c r="T314" s="42" t="s">
        <v>266</v>
      </c>
      <c r="U314" s="42" t="s">
        <v>3916</v>
      </c>
      <c r="V314" s="42">
        <v>54.13</v>
      </c>
      <c r="W314" s="42"/>
      <c r="X314" s="42" t="s">
        <v>4072</v>
      </c>
    </row>
    <row r="315" spans="1:24" s="5" customFormat="1" ht="63.75">
      <c r="A315" s="49">
        <v>304</v>
      </c>
      <c r="B315" s="11">
        <v>45292</v>
      </c>
      <c r="C315" s="42" t="s">
        <v>1923</v>
      </c>
      <c r="D315" s="42" t="s">
        <v>3245</v>
      </c>
      <c r="E315" s="42" t="s">
        <v>2572</v>
      </c>
      <c r="F315" s="42" t="s">
        <v>868</v>
      </c>
      <c r="G315" s="42">
        <v>24</v>
      </c>
      <c r="H315" s="42">
        <v>1</v>
      </c>
      <c r="I315" s="42" t="s">
        <v>3300</v>
      </c>
      <c r="J315" s="8">
        <v>23.58</v>
      </c>
      <c r="K315" s="42">
        <v>1</v>
      </c>
      <c r="L315" s="42" t="s">
        <v>994</v>
      </c>
      <c r="M315" s="11">
        <v>39153</v>
      </c>
      <c r="N315" s="9" t="s">
        <v>2884</v>
      </c>
      <c r="O315" s="9">
        <v>434334.46</v>
      </c>
      <c r="P315" s="9"/>
      <c r="Q315" s="29"/>
      <c r="R315" s="42"/>
      <c r="S315" s="42"/>
      <c r="T315" s="42"/>
      <c r="U315" s="42"/>
      <c r="V315" s="42"/>
      <c r="W315" s="42"/>
      <c r="X315" s="42"/>
    </row>
    <row r="316" spans="1:24" s="5" customFormat="1" ht="42.6" customHeight="1">
      <c r="A316" s="49">
        <v>305</v>
      </c>
      <c r="B316" s="11">
        <v>45292</v>
      </c>
      <c r="C316" s="42" t="s">
        <v>1923</v>
      </c>
      <c r="D316" s="42" t="s">
        <v>2808</v>
      </c>
      <c r="E316" s="42" t="s">
        <v>1921</v>
      </c>
      <c r="F316" s="42" t="s">
        <v>868</v>
      </c>
      <c r="G316" s="42">
        <v>24</v>
      </c>
      <c r="H316" s="42">
        <v>3</v>
      </c>
      <c r="I316" s="42" t="s">
        <v>2014</v>
      </c>
      <c r="J316" s="8">
        <f>190.09*132/1000</f>
        <v>25.09188</v>
      </c>
      <c r="K316" s="42">
        <v>1</v>
      </c>
      <c r="L316" s="42" t="s">
        <v>994</v>
      </c>
      <c r="M316" s="11">
        <v>38931</v>
      </c>
      <c r="N316" s="9" t="s">
        <v>2807</v>
      </c>
      <c r="O316" s="9">
        <v>462230.54</v>
      </c>
      <c r="P316" s="9"/>
      <c r="Q316" s="29"/>
      <c r="R316" s="42"/>
      <c r="S316" s="42"/>
      <c r="T316" s="42"/>
      <c r="U316" s="42"/>
      <c r="V316" s="42"/>
      <c r="W316" s="42"/>
      <c r="X316" s="42"/>
    </row>
    <row r="317" spans="1:24" s="5" customFormat="1" ht="68.25" customHeight="1">
      <c r="A317" s="49">
        <v>306</v>
      </c>
      <c r="B317" s="11">
        <v>45292</v>
      </c>
      <c r="C317" s="42" t="s">
        <v>1923</v>
      </c>
      <c r="D317" s="42" t="s">
        <v>3243</v>
      </c>
      <c r="E317" s="42" t="s">
        <v>1313</v>
      </c>
      <c r="F317" s="42" t="s">
        <v>868</v>
      </c>
      <c r="G317" s="42">
        <v>24</v>
      </c>
      <c r="H317" s="42">
        <v>5</v>
      </c>
      <c r="I317" s="42" t="s">
        <v>3058</v>
      </c>
      <c r="J317" s="8">
        <v>22.94</v>
      </c>
      <c r="K317" s="42">
        <v>2</v>
      </c>
      <c r="L317" s="42" t="s">
        <v>994</v>
      </c>
      <c r="M317" s="11">
        <v>42787</v>
      </c>
      <c r="N317" s="9" t="s">
        <v>3059</v>
      </c>
      <c r="O317" s="9">
        <v>422504.79</v>
      </c>
      <c r="P317" s="9"/>
      <c r="Q317" s="29"/>
      <c r="R317" s="42"/>
      <c r="S317" s="42"/>
      <c r="T317" s="42"/>
      <c r="U317" s="42" t="s">
        <v>3159</v>
      </c>
      <c r="V317" s="42"/>
      <c r="W317" s="42"/>
      <c r="X317" s="42"/>
    </row>
    <row r="318" spans="1:24" s="5" customFormat="1" ht="51">
      <c r="A318" s="49">
        <v>307</v>
      </c>
      <c r="B318" s="11">
        <v>45292</v>
      </c>
      <c r="C318" s="42" t="s">
        <v>1923</v>
      </c>
      <c r="D318" s="42" t="s">
        <v>3244</v>
      </c>
      <c r="E318" s="42" t="s">
        <v>995</v>
      </c>
      <c r="F318" s="42" t="s">
        <v>868</v>
      </c>
      <c r="G318" s="42">
        <v>24</v>
      </c>
      <c r="H318" s="42">
        <v>6</v>
      </c>
      <c r="I318" s="42" t="s">
        <v>1894</v>
      </c>
      <c r="J318" s="8">
        <f>179.6*249/1000</f>
        <v>44.720399999999998</v>
      </c>
      <c r="K318" s="42">
        <v>2</v>
      </c>
      <c r="L318" s="42" t="s">
        <v>994</v>
      </c>
      <c r="M318" s="11">
        <v>39128</v>
      </c>
      <c r="N318" s="9" t="s">
        <v>675</v>
      </c>
      <c r="O318" s="9">
        <v>823774.36</v>
      </c>
      <c r="P318" s="9"/>
      <c r="Q318" s="29"/>
      <c r="R318" s="42" t="s">
        <v>1231</v>
      </c>
      <c r="S318" s="11">
        <v>42054</v>
      </c>
      <c r="T318" s="42" t="s">
        <v>266</v>
      </c>
      <c r="U318" s="42" t="s">
        <v>1232</v>
      </c>
      <c r="V318" s="42">
        <v>24.24</v>
      </c>
      <c r="W318" s="42"/>
      <c r="X318" s="42"/>
    </row>
    <row r="319" spans="1:24" s="5" customFormat="1" ht="51">
      <c r="A319" s="49">
        <v>308</v>
      </c>
      <c r="B319" s="11">
        <v>45292</v>
      </c>
      <c r="C319" s="42" t="s">
        <v>1923</v>
      </c>
      <c r="D319" s="42" t="s">
        <v>110</v>
      </c>
      <c r="E319" s="42" t="s">
        <v>996</v>
      </c>
      <c r="F319" s="42" t="s">
        <v>868</v>
      </c>
      <c r="G319" s="42">
        <v>24</v>
      </c>
      <c r="H319" s="42">
        <v>9</v>
      </c>
      <c r="I319" s="42" t="s">
        <v>856</v>
      </c>
      <c r="J319" s="8">
        <f>157*247/1000</f>
        <v>38.779000000000003</v>
      </c>
      <c r="K319" s="42">
        <v>3</v>
      </c>
      <c r="L319" s="42" t="s">
        <v>994</v>
      </c>
      <c r="M319" s="11">
        <v>39079</v>
      </c>
      <c r="N319" s="9" t="s">
        <v>3108</v>
      </c>
      <c r="O319" s="9">
        <v>714330.51</v>
      </c>
      <c r="P319" s="9"/>
      <c r="Q319" s="29"/>
      <c r="R319" s="42"/>
      <c r="S319" s="42"/>
      <c r="T319" s="42"/>
      <c r="U319" s="42" t="s">
        <v>3160</v>
      </c>
      <c r="V319" s="42"/>
      <c r="W319" s="42"/>
      <c r="X319" s="42"/>
    </row>
    <row r="320" spans="1:24" s="5" customFormat="1" ht="51">
      <c r="A320" s="49">
        <v>309</v>
      </c>
      <c r="B320" s="11">
        <v>45292</v>
      </c>
      <c r="C320" s="42" t="s">
        <v>1923</v>
      </c>
      <c r="D320" s="42" t="s">
        <v>109</v>
      </c>
      <c r="E320" s="42" t="s">
        <v>997</v>
      </c>
      <c r="F320" s="42" t="s">
        <v>868</v>
      </c>
      <c r="G320" s="42">
        <v>24</v>
      </c>
      <c r="H320" s="42">
        <v>11</v>
      </c>
      <c r="I320" s="42" t="s">
        <v>1310</v>
      </c>
      <c r="J320" s="8">
        <f>159.73*152/1000</f>
        <v>24.278959999999998</v>
      </c>
      <c r="K320" s="42">
        <v>3</v>
      </c>
      <c r="L320" s="42" t="s">
        <v>994</v>
      </c>
      <c r="M320" s="11">
        <v>39209</v>
      </c>
      <c r="N320" s="9" t="s">
        <v>1598</v>
      </c>
      <c r="O320" s="9">
        <v>447427.79</v>
      </c>
      <c r="P320" s="9"/>
      <c r="Q320" s="29"/>
      <c r="R320" s="42" t="s">
        <v>5570</v>
      </c>
      <c r="S320" s="11">
        <v>44952</v>
      </c>
      <c r="T320" s="11">
        <v>45682</v>
      </c>
      <c r="U320" s="42" t="s">
        <v>5571</v>
      </c>
      <c r="V320" s="42"/>
      <c r="W320" s="42"/>
      <c r="X320" s="42"/>
    </row>
    <row r="321" spans="1:28" s="5" customFormat="1" ht="51">
      <c r="A321" s="49">
        <v>310</v>
      </c>
      <c r="B321" s="11">
        <v>45292</v>
      </c>
      <c r="C321" s="42" t="s">
        <v>1923</v>
      </c>
      <c r="D321" s="42" t="s">
        <v>926</v>
      </c>
      <c r="E321" s="42" t="s">
        <v>610</v>
      </c>
      <c r="F321" s="42" t="s">
        <v>868</v>
      </c>
      <c r="G321" s="42">
        <v>24</v>
      </c>
      <c r="H321" s="42">
        <v>16</v>
      </c>
      <c r="I321" s="42" t="s">
        <v>2235</v>
      </c>
      <c r="J321" s="8">
        <f>181.83*278/1000</f>
        <v>50.548740000000002</v>
      </c>
      <c r="K321" s="42">
        <v>5</v>
      </c>
      <c r="L321" s="42" t="s">
        <v>994</v>
      </c>
      <c r="M321" s="11">
        <v>38978</v>
      </c>
      <c r="N321" s="9" t="s">
        <v>306</v>
      </c>
      <c r="O321" s="9">
        <v>930981.97</v>
      </c>
      <c r="P321" s="9"/>
      <c r="Q321" s="29"/>
      <c r="R321" s="42"/>
      <c r="S321" s="42"/>
      <c r="T321" s="42"/>
      <c r="U321" s="42"/>
      <c r="V321" s="42"/>
      <c r="W321" s="42"/>
      <c r="X321" s="42"/>
    </row>
    <row r="322" spans="1:28" s="5" customFormat="1" ht="76.5">
      <c r="A322" s="49">
        <v>311</v>
      </c>
      <c r="B322" s="11">
        <v>45292</v>
      </c>
      <c r="C322" s="42" t="s">
        <v>1923</v>
      </c>
      <c r="D322" s="42" t="s">
        <v>3246</v>
      </c>
      <c r="E322" s="42" t="s">
        <v>879</v>
      </c>
      <c r="F322" s="42" t="s">
        <v>868</v>
      </c>
      <c r="G322" s="42">
        <v>24</v>
      </c>
      <c r="H322" s="42">
        <v>18</v>
      </c>
      <c r="I322" s="42" t="s">
        <v>3301</v>
      </c>
      <c r="J322" s="8">
        <v>27.49</v>
      </c>
      <c r="K322" s="42">
        <v>5</v>
      </c>
      <c r="L322" s="42" t="s">
        <v>994</v>
      </c>
      <c r="M322" s="11">
        <v>42129</v>
      </c>
      <c r="N322" s="9" t="s">
        <v>2796</v>
      </c>
      <c r="O322" s="9">
        <v>506456.44</v>
      </c>
      <c r="P322" s="9"/>
      <c r="Q322" s="29"/>
      <c r="R322" s="15" t="s">
        <v>227</v>
      </c>
      <c r="S322" s="16">
        <v>42054</v>
      </c>
      <c r="T322" s="15" t="s">
        <v>266</v>
      </c>
      <c r="U322" s="42" t="s">
        <v>3425</v>
      </c>
      <c r="V322" s="42">
        <v>18.239999999999998</v>
      </c>
      <c r="W322" s="42"/>
      <c r="X322" s="11"/>
      <c r="Y322" s="66"/>
      <c r="Z322" s="66"/>
      <c r="AA322" s="66"/>
      <c r="AB322" s="58"/>
    </row>
    <row r="323" spans="1:28" s="5" customFormat="1" ht="51">
      <c r="A323" s="49">
        <v>312</v>
      </c>
      <c r="B323" s="11">
        <v>45292</v>
      </c>
      <c r="C323" s="42" t="s">
        <v>1923</v>
      </c>
      <c r="D323" s="42"/>
      <c r="E323" s="42" t="s">
        <v>1160</v>
      </c>
      <c r="F323" s="42" t="s">
        <v>868</v>
      </c>
      <c r="G323" s="42">
        <v>25</v>
      </c>
      <c r="H323" s="42">
        <v>3</v>
      </c>
      <c r="I323" s="42"/>
      <c r="J323" s="8">
        <v>53.29</v>
      </c>
      <c r="K323" s="42">
        <v>1</v>
      </c>
      <c r="L323" s="42" t="s">
        <v>994</v>
      </c>
      <c r="M323" s="42"/>
      <c r="N323" s="9" t="s">
        <v>3259</v>
      </c>
      <c r="O323" s="9"/>
      <c r="P323" s="9"/>
      <c r="Q323" s="29"/>
      <c r="R323" s="42" t="s">
        <v>21</v>
      </c>
      <c r="S323" s="11">
        <v>39440</v>
      </c>
      <c r="T323" s="42" t="s">
        <v>266</v>
      </c>
      <c r="U323" s="42" t="s">
        <v>2573</v>
      </c>
      <c r="V323" s="42"/>
      <c r="W323" s="42"/>
      <c r="X323" s="42" t="s">
        <v>3960</v>
      </c>
    </row>
    <row r="324" spans="1:28" s="5" customFormat="1" ht="51">
      <c r="A324" s="49">
        <v>313</v>
      </c>
      <c r="B324" s="11">
        <v>45292</v>
      </c>
      <c r="C324" s="42" t="s">
        <v>1923</v>
      </c>
      <c r="D324" s="42" t="s">
        <v>2809</v>
      </c>
      <c r="E324" s="42" t="s">
        <v>3168</v>
      </c>
      <c r="F324" s="42" t="s">
        <v>868</v>
      </c>
      <c r="G324" s="42">
        <v>26</v>
      </c>
      <c r="H324" s="42">
        <v>11</v>
      </c>
      <c r="I324" s="42"/>
      <c r="J324" s="8">
        <v>31.7</v>
      </c>
      <c r="K324" s="42">
        <v>3</v>
      </c>
      <c r="L324" s="42" t="s">
        <v>994</v>
      </c>
      <c r="M324" s="11">
        <v>40535</v>
      </c>
      <c r="N324" s="9" t="s">
        <v>1192</v>
      </c>
      <c r="O324" s="9">
        <v>585773.49</v>
      </c>
      <c r="P324" s="9">
        <v>585773.49</v>
      </c>
      <c r="Q324" s="9">
        <v>585773.49</v>
      </c>
      <c r="R324" s="42" t="s">
        <v>4651</v>
      </c>
      <c r="S324" s="11">
        <v>43591</v>
      </c>
      <c r="T324" s="42" t="s">
        <v>266</v>
      </c>
      <c r="U324" s="42" t="s">
        <v>4034</v>
      </c>
      <c r="V324" s="42">
        <v>31.8</v>
      </c>
      <c r="W324" s="42"/>
      <c r="X324" s="42"/>
    </row>
    <row r="325" spans="1:28" s="5" customFormat="1" ht="41.25" customHeight="1">
      <c r="A325" s="49">
        <v>314</v>
      </c>
      <c r="B325" s="11">
        <v>45292</v>
      </c>
      <c r="C325" s="42" t="s">
        <v>1923</v>
      </c>
      <c r="D325" s="42" t="s">
        <v>264</v>
      </c>
      <c r="E325" s="42" t="s">
        <v>163</v>
      </c>
      <c r="F325" s="42" t="s">
        <v>868</v>
      </c>
      <c r="G325" s="42">
        <v>29</v>
      </c>
      <c r="H325" s="42">
        <v>1</v>
      </c>
      <c r="I325" s="42" t="s">
        <v>5360</v>
      </c>
      <c r="J325" s="8">
        <f>131.56*808/1000</f>
        <v>106.30047999999999</v>
      </c>
      <c r="K325" s="42">
        <v>1</v>
      </c>
      <c r="L325" s="42" t="s">
        <v>994</v>
      </c>
      <c r="M325" s="42"/>
      <c r="N325" s="9" t="s">
        <v>1120</v>
      </c>
      <c r="O325" s="9">
        <v>1107075.06</v>
      </c>
      <c r="P325" s="9"/>
      <c r="Q325" s="29"/>
      <c r="R325" s="42"/>
      <c r="S325" s="11"/>
      <c r="T325" s="42"/>
      <c r="U325" s="42"/>
      <c r="V325" s="42"/>
      <c r="W325" s="42"/>
      <c r="X325" s="42" t="s">
        <v>4072</v>
      </c>
    </row>
    <row r="326" spans="1:28" s="5" customFormat="1" ht="41.25" customHeight="1">
      <c r="A326" s="49">
        <v>315</v>
      </c>
      <c r="B326" s="11">
        <v>45292</v>
      </c>
      <c r="C326" s="42" t="s">
        <v>1923</v>
      </c>
      <c r="D326" s="42" t="s">
        <v>264</v>
      </c>
      <c r="E326" s="42" t="s">
        <v>678</v>
      </c>
      <c r="F326" s="42" t="s">
        <v>868</v>
      </c>
      <c r="G326" s="42">
        <v>29</v>
      </c>
      <c r="H326" s="42">
        <v>1</v>
      </c>
      <c r="I326" s="42" t="s">
        <v>5359</v>
      </c>
      <c r="J326" s="8">
        <v>25.26</v>
      </c>
      <c r="K326" s="42">
        <v>1</v>
      </c>
      <c r="L326" s="42" t="s">
        <v>994</v>
      </c>
      <c r="M326" s="11">
        <v>45013</v>
      </c>
      <c r="N326" s="9" t="s">
        <v>5361</v>
      </c>
      <c r="O326" s="9">
        <v>465435.72</v>
      </c>
      <c r="P326" s="9">
        <v>465435.72</v>
      </c>
      <c r="Q326" s="7">
        <v>465435.72</v>
      </c>
      <c r="R326" s="42"/>
      <c r="S326" s="11"/>
      <c r="T326" s="42"/>
      <c r="U326" s="42"/>
      <c r="V326" s="42"/>
      <c r="W326" s="42"/>
      <c r="X326" s="42" t="s">
        <v>4072</v>
      </c>
    </row>
    <row r="327" spans="1:28" s="5" customFormat="1" ht="51">
      <c r="A327" s="49">
        <v>316</v>
      </c>
      <c r="B327" s="11">
        <v>45292</v>
      </c>
      <c r="C327" s="42" t="s">
        <v>1923</v>
      </c>
      <c r="D327" s="42" t="s">
        <v>2582</v>
      </c>
      <c r="E327" s="42" t="s">
        <v>164</v>
      </c>
      <c r="F327" s="42" t="s">
        <v>868</v>
      </c>
      <c r="G327" s="42">
        <v>29</v>
      </c>
      <c r="H327" s="42">
        <v>2</v>
      </c>
      <c r="I327" s="42" t="s">
        <v>3525</v>
      </c>
      <c r="J327" s="8">
        <v>74.900000000000006</v>
      </c>
      <c r="K327" s="42">
        <v>1</v>
      </c>
      <c r="L327" s="42" t="s">
        <v>994</v>
      </c>
      <c r="M327" s="42"/>
      <c r="N327" s="9" t="s">
        <v>5818</v>
      </c>
      <c r="O327" s="9">
        <v>1379710.25</v>
      </c>
      <c r="P327" s="9"/>
      <c r="Q327" s="29"/>
      <c r="R327" s="42"/>
      <c r="S327" s="11"/>
      <c r="T327" s="42"/>
      <c r="U327" s="42"/>
      <c r="V327" s="42"/>
      <c r="W327" s="42"/>
      <c r="X327" s="42" t="s">
        <v>4072</v>
      </c>
    </row>
    <row r="328" spans="1:28" s="5" customFormat="1" ht="43.5" customHeight="1">
      <c r="A328" s="49">
        <v>317</v>
      </c>
      <c r="B328" s="11">
        <v>45292</v>
      </c>
      <c r="C328" s="42" t="s">
        <v>1923</v>
      </c>
      <c r="D328" s="42" t="s">
        <v>2582</v>
      </c>
      <c r="E328" s="42" t="s">
        <v>4927</v>
      </c>
      <c r="F328" s="42" t="s">
        <v>868</v>
      </c>
      <c r="G328" s="42">
        <v>29</v>
      </c>
      <c r="H328" s="42">
        <v>2</v>
      </c>
      <c r="I328" s="42" t="s">
        <v>4995</v>
      </c>
      <c r="J328" s="8">
        <v>22.5</v>
      </c>
      <c r="K328" s="42">
        <v>1</v>
      </c>
      <c r="L328" s="42" t="s">
        <v>994</v>
      </c>
      <c r="M328" s="42"/>
      <c r="N328" s="9" t="s">
        <v>4996</v>
      </c>
      <c r="O328" s="9">
        <v>414451.32</v>
      </c>
      <c r="P328" s="9">
        <v>414451.32</v>
      </c>
      <c r="Q328" s="7">
        <v>414451.32</v>
      </c>
      <c r="R328" s="42"/>
      <c r="S328" s="11"/>
      <c r="T328" s="42"/>
      <c r="U328" s="42"/>
      <c r="V328" s="42"/>
      <c r="W328" s="42"/>
      <c r="X328" s="42" t="s">
        <v>4072</v>
      </c>
    </row>
    <row r="329" spans="1:28" s="5" customFormat="1" ht="51">
      <c r="A329" s="49">
        <v>318</v>
      </c>
      <c r="B329" s="11">
        <v>45292</v>
      </c>
      <c r="C329" s="42" t="s">
        <v>1923</v>
      </c>
      <c r="D329" s="42" t="s">
        <v>2750</v>
      </c>
      <c r="E329" s="42" t="s">
        <v>678</v>
      </c>
      <c r="F329" s="42" t="s">
        <v>868</v>
      </c>
      <c r="G329" s="42">
        <v>29</v>
      </c>
      <c r="H329" s="42">
        <v>3</v>
      </c>
      <c r="I329" s="42" t="s">
        <v>840</v>
      </c>
      <c r="J329" s="8">
        <f>102.6*462/1000</f>
        <v>47.401199999999996</v>
      </c>
      <c r="K329" s="42">
        <v>1</v>
      </c>
      <c r="L329" s="42" t="s">
        <v>994</v>
      </c>
      <c r="M329" s="42"/>
      <c r="N329" s="9" t="s">
        <v>6094</v>
      </c>
      <c r="O329" s="9">
        <v>873156.17</v>
      </c>
      <c r="P329" s="9"/>
      <c r="Q329" s="29"/>
      <c r="R329" s="42"/>
      <c r="S329" s="11"/>
      <c r="T329" s="42"/>
      <c r="U329" s="42"/>
      <c r="V329" s="42"/>
      <c r="W329" s="42"/>
      <c r="X329" s="42" t="s">
        <v>4072</v>
      </c>
    </row>
    <row r="330" spans="1:28" s="5" customFormat="1" ht="38.25">
      <c r="A330" s="49">
        <v>319</v>
      </c>
      <c r="B330" s="11">
        <v>45292</v>
      </c>
      <c r="C330" s="42" t="s">
        <v>1923</v>
      </c>
      <c r="D330" s="42" t="s">
        <v>2750</v>
      </c>
      <c r="E330" s="42" t="s">
        <v>5356</v>
      </c>
      <c r="F330" s="42" t="s">
        <v>868</v>
      </c>
      <c r="G330" s="42">
        <v>29</v>
      </c>
      <c r="H330" s="42">
        <v>3</v>
      </c>
      <c r="I330" s="42" t="s">
        <v>5357</v>
      </c>
      <c r="J330" s="8">
        <v>30.16</v>
      </c>
      <c r="K330" s="42">
        <v>1</v>
      </c>
      <c r="L330" s="42" t="s">
        <v>994</v>
      </c>
      <c r="M330" s="11">
        <v>44992</v>
      </c>
      <c r="N330" s="9" t="s">
        <v>5358</v>
      </c>
      <c r="O330" s="9">
        <v>555644.82999999996</v>
      </c>
      <c r="P330" s="9">
        <v>555644.82999999996</v>
      </c>
      <c r="Q330" s="7">
        <v>555644.82999999996</v>
      </c>
      <c r="R330" s="42"/>
      <c r="S330" s="11"/>
      <c r="T330" s="42"/>
      <c r="U330" s="42"/>
      <c r="V330" s="42"/>
      <c r="W330" s="42"/>
      <c r="X330" s="42" t="s">
        <v>4072</v>
      </c>
    </row>
    <row r="331" spans="1:28" s="5" customFormat="1" ht="38.25">
      <c r="A331" s="49">
        <v>320</v>
      </c>
      <c r="B331" s="11">
        <v>45292</v>
      </c>
      <c r="C331" s="42" t="s">
        <v>1923</v>
      </c>
      <c r="D331" s="42" t="s">
        <v>2583</v>
      </c>
      <c r="E331" s="42" t="s">
        <v>4928</v>
      </c>
      <c r="F331" s="42" t="s">
        <v>868</v>
      </c>
      <c r="G331" s="42">
        <v>29</v>
      </c>
      <c r="H331" s="42">
        <v>4</v>
      </c>
      <c r="I331" s="42" t="s">
        <v>5369</v>
      </c>
      <c r="J331" s="8">
        <v>33.409999999999997</v>
      </c>
      <c r="K331" s="42">
        <v>1</v>
      </c>
      <c r="L331" s="42" t="s">
        <v>994</v>
      </c>
      <c r="M331" s="42"/>
      <c r="N331" s="9" t="s">
        <v>5024</v>
      </c>
      <c r="O331" s="9">
        <v>615430.56999999995</v>
      </c>
      <c r="P331" s="9">
        <v>1348000</v>
      </c>
      <c r="Q331" s="8">
        <v>0</v>
      </c>
      <c r="R331" s="42"/>
      <c r="S331" s="11"/>
      <c r="T331" s="42"/>
      <c r="U331" s="42"/>
      <c r="V331" s="42"/>
      <c r="W331" s="42"/>
      <c r="X331" s="42" t="s">
        <v>4072</v>
      </c>
    </row>
    <row r="332" spans="1:28" s="5" customFormat="1" ht="68.25" customHeight="1">
      <c r="A332" s="49">
        <v>321</v>
      </c>
      <c r="B332" s="11">
        <v>45292</v>
      </c>
      <c r="C332" s="42" t="s">
        <v>1923</v>
      </c>
      <c r="D332" s="42" t="s">
        <v>2583</v>
      </c>
      <c r="E332" s="42" t="s">
        <v>162</v>
      </c>
      <c r="F332" s="42" t="s">
        <v>868</v>
      </c>
      <c r="G332" s="42">
        <v>29</v>
      </c>
      <c r="H332" s="42">
        <v>4</v>
      </c>
      <c r="I332" s="42" t="s">
        <v>5370</v>
      </c>
      <c r="J332" s="8">
        <f>128.46*740/1000</f>
        <v>95.060400000000016</v>
      </c>
      <c r="K332" s="42">
        <v>1</v>
      </c>
      <c r="L332" s="42" t="s">
        <v>994</v>
      </c>
      <c r="M332" s="42"/>
      <c r="N332" s="9" t="s">
        <v>5367</v>
      </c>
      <c r="O332" s="9">
        <v>1751610.1</v>
      </c>
      <c r="P332" s="9"/>
      <c r="Q332" s="29"/>
      <c r="R332" s="42"/>
      <c r="S332" s="42"/>
      <c r="T332" s="42"/>
      <c r="U332" s="42"/>
      <c r="V332" s="42"/>
      <c r="W332" s="42"/>
      <c r="X332" s="42" t="s">
        <v>4072</v>
      </c>
    </row>
    <row r="333" spans="1:28" s="5" customFormat="1" ht="68.25" customHeight="1">
      <c r="A333" s="49">
        <v>322</v>
      </c>
      <c r="B333" s="11">
        <v>45292</v>
      </c>
      <c r="C333" s="42" t="s">
        <v>1923</v>
      </c>
      <c r="D333" s="42" t="s">
        <v>5030</v>
      </c>
      <c r="E333" s="42" t="s">
        <v>4929</v>
      </c>
      <c r="F333" s="42" t="s">
        <v>868</v>
      </c>
      <c r="G333" s="42">
        <v>31</v>
      </c>
      <c r="H333" s="42">
        <v>2</v>
      </c>
      <c r="I333" s="42"/>
      <c r="J333" s="8">
        <v>25.9</v>
      </c>
      <c r="K333" s="42">
        <v>1</v>
      </c>
      <c r="L333" s="42" t="s">
        <v>994</v>
      </c>
      <c r="M333" s="42"/>
      <c r="N333" s="9" t="s">
        <v>5031</v>
      </c>
      <c r="O333" s="9">
        <v>477092.24</v>
      </c>
      <c r="P333" s="9">
        <v>1045000</v>
      </c>
      <c r="Q333" s="8">
        <v>0</v>
      </c>
      <c r="R333" s="42"/>
      <c r="S333" s="42"/>
      <c r="T333" s="42"/>
      <c r="U333" s="42"/>
      <c r="V333" s="42"/>
      <c r="W333" s="42"/>
      <c r="X333" s="42" t="s">
        <v>4072</v>
      </c>
    </row>
    <row r="334" spans="1:28" s="5" customFormat="1" ht="68.25" customHeight="1">
      <c r="A334" s="49">
        <v>323</v>
      </c>
      <c r="B334" s="11">
        <v>45292</v>
      </c>
      <c r="C334" s="42" t="s">
        <v>1923</v>
      </c>
      <c r="D334" s="42" t="s">
        <v>5242</v>
      </c>
      <c r="E334" s="42" t="s">
        <v>4155</v>
      </c>
      <c r="F334" s="42" t="s">
        <v>868</v>
      </c>
      <c r="G334" s="42">
        <v>31</v>
      </c>
      <c r="H334" s="42">
        <v>3</v>
      </c>
      <c r="I334" s="42"/>
      <c r="J334" s="8">
        <v>25.9</v>
      </c>
      <c r="K334" s="42">
        <v>1</v>
      </c>
      <c r="L334" s="42" t="s">
        <v>994</v>
      </c>
      <c r="M334" s="11">
        <v>44876</v>
      </c>
      <c r="N334" s="9" t="s">
        <v>5243</v>
      </c>
      <c r="O334" s="9">
        <v>477092.24</v>
      </c>
      <c r="P334" s="9">
        <v>1045000</v>
      </c>
      <c r="Q334" s="8">
        <v>1045000</v>
      </c>
      <c r="R334" s="42"/>
      <c r="S334" s="42"/>
      <c r="T334" s="42"/>
      <c r="U334" s="42"/>
      <c r="V334" s="42"/>
      <c r="W334" s="42"/>
      <c r="X334" s="42" t="s">
        <v>4072</v>
      </c>
    </row>
    <row r="335" spans="1:28" s="5" customFormat="1" ht="68.25" customHeight="1">
      <c r="A335" s="49">
        <v>324</v>
      </c>
      <c r="B335" s="11">
        <v>45292</v>
      </c>
      <c r="C335" s="42" t="s">
        <v>1923</v>
      </c>
      <c r="D335" s="42" t="s">
        <v>5249</v>
      </c>
      <c r="E335" s="42" t="s">
        <v>4156</v>
      </c>
      <c r="F335" s="42" t="s">
        <v>868</v>
      </c>
      <c r="G335" s="42">
        <v>31</v>
      </c>
      <c r="H335" s="42">
        <v>4</v>
      </c>
      <c r="I335" s="42"/>
      <c r="J335" s="8">
        <v>25.4</v>
      </c>
      <c r="K335" s="42">
        <v>1</v>
      </c>
      <c r="L335" s="42" t="s">
        <v>994</v>
      </c>
      <c r="M335" s="11">
        <v>44861</v>
      </c>
      <c r="N335" s="9" t="s">
        <v>5250</v>
      </c>
      <c r="O335" s="9">
        <v>467881.97</v>
      </c>
      <c r="P335" s="9">
        <v>1025000</v>
      </c>
      <c r="Q335" s="8">
        <v>1025000</v>
      </c>
      <c r="R335" s="42"/>
      <c r="S335" s="42"/>
      <c r="T335" s="42"/>
      <c r="U335" s="42"/>
      <c r="V335" s="42"/>
      <c r="W335" s="42"/>
      <c r="X335" s="42" t="s">
        <v>4072</v>
      </c>
    </row>
    <row r="336" spans="1:28" s="5" customFormat="1" ht="54" customHeight="1">
      <c r="A336" s="49">
        <v>325</v>
      </c>
      <c r="B336" s="11">
        <v>45292</v>
      </c>
      <c r="C336" s="42" t="s">
        <v>1923</v>
      </c>
      <c r="D336" s="42"/>
      <c r="E336" s="6" t="s">
        <v>968</v>
      </c>
      <c r="F336" s="42" t="s">
        <v>868</v>
      </c>
      <c r="G336" s="42">
        <v>37</v>
      </c>
      <c r="H336" s="42">
        <v>3</v>
      </c>
      <c r="I336" s="42"/>
      <c r="J336" s="8">
        <v>54.51</v>
      </c>
      <c r="K336" s="42">
        <v>2</v>
      </c>
      <c r="L336" s="42" t="s">
        <v>994</v>
      </c>
      <c r="M336" s="42"/>
      <c r="N336" s="9" t="s">
        <v>193</v>
      </c>
      <c r="O336" s="9"/>
      <c r="P336" s="9"/>
      <c r="Q336" s="29"/>
      <c r="R336" s="42" t="s">
        <v>22</v>
      </c>
      <c r="S336" s="11">
        <v>43093</v>
      </c>
      <c r="T336" s="42" t="s">
        <v>266</v>
      </c>
      <c r="U336" s="42" t="s">
        <v>2574</v>
      </c>
      <c r="V336" s="42"/>
      <c r="W336" s="42"/>
      <c r="X336" s="42" t="s">
        <v>4072</v>
      </c>
    </row>
    <row r="337" spans="1:24" s="5" customFormat="1" ht="38.25">
      <c r="A337" s="49">
        <v>326</v>
      </c>
      <c r="B337" s="11">
        <v>45292</v>
      </c>
      <c r="C337" s="42" t="s">
        <v>1923</v>
      </c>
      <c r="D337" s="42"/>
      <c r="E337" s="6" t="s">
        <v>1735</v>
      </c>
      <c r="F337" s="42" t="s">
        <v>868</v>
      </c>
      <c r="G337" s="42">
        <v>37</v>
      </c>
      <c r="H337" s="42">
        <v>5</v>
      </c>
      <c r="I337" s="42"/>
      <c r="J337" s="8">
        <v>56.52</v>
      </c>
      <c r="K337" s="42">
        <v>1</v>
      </c>
      <c r="L337" s="42" t="s">
        <v>994</v>
      </c>
      <c r="M337" s="42"/>
      <c r="N337" s="9" t="s">
        <v>193</v>
      </c>
      <c r="O337" s="9"/>
      <c r="P337" s="9"/>
      <c r="Q337" s="29"/>
      <c r="R337" s="42" t="s">
        <v>4055</v>
      </c>
      <c r="S337" s="11">
        <v>35621</v>
      </c>
      <c r="T337" s="42" t="s">
        <v>266</v>
      </c>
      <c r="U337" s="42" t="s">
        <v>4056</v>
      </c>
      <c r="V337" s="42">
        <v>56.52</v>
      </c>
      <c r="W337" s="42"/>
      <c r="X337" s="42" t="s">
        <v>4072</v>
      </c>
    </row>
    <row r="338" spans="1:24" s="5" customFormat="1" ht="28.5" customHeight="1">
      <c r="A338" s="49">
        <v>327</v>
      </c>
      <c r="B338" s="11">
        <v>45292</v>
      </c>
      <c r="C338" s="42" t="s">
        <v>1923</v>
      </c>
      <c r="D338" s="42"/>
      <c r="E338" s="6" t="s">
        <v>3292</v>
      </c>
      <c r="F338" s="42" t="s">
        <v>868</v>
      </c>
      <c r="G338" s="42">
        <v>37</v>
      </c>
      <c r="H338" s="42">
        <v>8</v>
      </c>
      <c r="I338" s="42"/>
      <c r="J338" s="8">
        <v>54.88</v>
      </c>
      <c r="K338" s="42">
        <v>2</v>
      </c>
      <c r="L338" s="42" t="s">
        <v>994</v>
      </c>
      <c r="M338" s="42"/>
      <c r="N338" s="9" t="s">
        <v>193</v>
      </c>
      <c r="O338" s="9"/>
      <c r="P338" s="9"/>
      <c r="Q338" s="29"/>
      <c r="R338" s="42" t="s">
        <v>1005</v>
      </c>
      <c r="S338" s="11">
        <v>32527</v>
      </c>
      <c r="T338" s="42" t="s">
        <v>266</v>
      </c>
      <c r="U338" s="42" t="s">
        <v>2575</v>
      </c>
      <c r="V338" s="42">
        <v>40.57</v>
      </c>
      <c r="W338" s="42"/>
      <c r="X338" s="42" t="s">
        <v>4072</v>
      </c>
    </row>
    <row r="339" spans="1:24" s="5" customFormat="1" ht="51">
      <c r="A339" s="49">
        <v>328</v>
      </c>
      <c r="B339" s="11">
        <v>45292</v>
      </c>
      <c r="C339" s="42" t="s">
        <v>1923</v>
      </c>
      <c r="D339" s="42" t="s">
        <v>3090</v>
      </c>
      <c r="E339" s="6" t="s">
        <v>3293</v>
      </c>
      <c r="F339" s="42" t="s">
        <v>868</v>
      </c>
      <c r="G339" s="42">
        <v>39</v>
      </c>
      <c r="H339" s="42">
        <v>2</v>
      </c>
      <c r="I339" s="42"/>
      <c r="J339" s="8">
        <v>56.48</v>
      </c>
      <c r="K339" s="42">
        <v>1</v>
      </c>
      <c r="L339" s="42" t="s">
        <v>994</v>
      </c>
      <c r="M339" s="42"/>
      <c r="N339" s="9" t="s">
        <v>5353</v>
      </c>
      <c r="O339" s="9">
        <v>994709.7</v>
      </c>
      <c r="P339" s="9">
        <v>994709.7</v>
      </c>
      <c r="Q339" s="9">
        <v>994709.7</v>
      </c>
      <c r="R339" s="42" t="s">
        <v>4057</v>
      </c>
      <c r="S339" s="11">
        <v>32532</v>
      </c>
      <c r="T339" s="42" t="s">
        <v>266</v>
      </c>
      <c r="U339" s="42" t="s">
        <v>4058</v>
      </c>
      <c r="V339" s="42">
        <v>56.48</v>
      </c>
      <c r="W339" s="42"/>
      <c r="X339" s="42"/>
    </row>
    <row r="340" spans="1:24" s="5" customFormat="1" ht="38.25">
      <c r="A340" s="49">
        <v>329</v>
      </c>
      <c r="B340" s="11">
        <v>45292</v>
      </c>
      <c r="C340" s="42" t="s">
        <v>1923</v>
      </c>
      <c r="D340" s="42"/>
      <c r="E340" s="42" t="s">
        <v>878</v>
      </c>
      <c r="F340" s="42" t="s">
        <v>868</v>
      </c>
      <c r="G340" s="42">
        <v>41</v>
      </c>
      <c r="H340" s="42">
        <v>3</v>
      </c>
      <c r="I340" s="42"/>
      <c r="J340" s="8">
        <v>59.12</v>
      </c>
      <c r="K340" s="42">
        <v>1</v>
      </c>
      <c r="L340" s="42" t="s">
        <v>994</v>
      </c>
      <c r="M340" s="42"/>
      <c r="N340" s="9" t="s">
        <v>1044</v>
      </c>
      <c r="O340" s="9"/>
      <c r="P340" s="9"/>
      <c r="Q340" s="29"/>
      <c r="R340" s="42" t="s">
        <v>4059</v>
      </c>
      <c r="S340" s="11">
        <v>28166</v>
      </c>
      <c r="T340" s="42" t="s">
        <v>266</v>
      </c>
      <c r="U340" s="42" t="s">
        <v>4060</v>
      </c>
      <c r="V340" s="42">
        <v>59.12</v>
      </c>
      <c r="W340" s="42"/>
      <c r="X340" s="42" t="s">
        <v>3960</v>
      </c>
    </row>
    <row r="341" spans="1:24" s="5" customFormat="1" ht="38.25">
      <c r="A341" s="49">
        <v>330</v>
      </c>
      <c r="B341" s="11">
        <v>45292</v>
      </c>
      <c r="C341" s="42" t="s">
        <v>1923</v>
      </c>
      <c r="D341" s="42"/>
      <c r="E341" s="42" t="s">
        <v>135</v>
      </c>
      <c r="F341" s="42" t="s">
        <v>868</v>
      </c>
      <c r="G341" s="42">
        <v>45</v>
      </c>
      <c r="H341" s="42">
        <v>1</v>
      </c>
      <c r="I341" s="42"/>
      <c r="J341" s="8">
        <v>78.47</v>
      </c>
      <c r="K341" s="42">
        <v>1</v>
      </c>
      <c r="L341" s="42" t="s">
        <v>994</v>
      </c>
      <c r="M341" s="42"/>
      <c r="N341" s="9" t="s">
        <v>491</v>
      </c>
      <c r="O341" s="9"/>
      <c r="P341" s="9"/>
      <c r="Q341" s="29"/>
      <c r="R341" s="42"/>
      <c r="S341" s="11"/>
      <c r="T341" s="42"/>
      <c r="U341" s="42"/>
      <c r="V341" s="42"/>
      <c r="W341" s="42"/>
      <c r="X341" s="42" t="s">
        <v>4072</v>
      </c>
    </row>
    <row r="342" spans="1:24" s="5" customFormat="1" ht="38.25">
      <c r="A342" s="49">
        <v>331</v>
      </c>
      <c r="B342" s="11">
        <v>45292</v>
      </c>
      <c r="C342" s="42" t="s">
        <v>1923</v>
      </c>
      <c r="D342" s="42"/>
      <c r="E342" s="42" t="s">
        <v>136</v>
      </c>
      <c r="F342" s="42" t="s">
        <v>868</v>
      </c>
      <c r="G342" s="42">
        <v>45</v>
      </c>
      <c r="H342" s="42">
        <v>2</v>
      </c>
      <c r="I342" s="42"/>
      <c r="J342" s="8">
        <v>55.82</v>
      </c>
      <c r="K342" s="42">
        <v>1</v>
      </c>
      <c r="L342" s="42" t="s">
        <v>994</v>
      </c>
      <c r="M342" s="42"/>
      <c r="N342" s="9" t="s">
        <v>491</v>
      </c>
      <c r="O342" s="9"/>
      <c r="P342" s="9"/>
      <c r="Q342" s="29"/>
      <c r="R342" s="42"/>
      <c r="S342" s="11"/>
      <c r="T342" s="42"/>
      <c r="U342" s="42"/>
      <c r="V342" s="42"/>
      <c r="W342" s="42"/>
      <c r="X342" s="42" t="s">
        <v>4072</v>
      </c>
    </row>
    <row r="343" spans="1:24" s="5" customFormat="1" ht="38.25">
      <c r="A343" s="49">
        <v>332</v>
      </c>
      <c r="B343" s="11">
        <v>45292</v>
      </c>
      <c r="C343" s="42" t="s">
        <v>1923</v>
      </c>
      <c r="D343" s="42"/>
      <c r="E343" s="42" t="s">
        <v>137</v>
      </c>
      <c r="F343" s="42" t="s">
        <v>868</v>
      </c>
      <c r="G343" s="42">
        <v>45</v>
      </c>
      <c r="H343" s="42">
        <v>3</v>
      </c>
      <c r="I343" s="42"/>
      <c r="J343" s="8">
        <v>78.61</v>
      </c>
      <c r="K343" s="42">
        <v>2</v>
      </c>
      <c r="L343" s="42" t="s">
        <v>994</v>
      </c>
      <c r="M343" s="42"/>
      <c r="N343" s="9" t="s">
        <v>491</v>
      </c>
      <c r="O343" s="9"/>
      <c r="P343" s="9"/>
      <c r="Q343" s="29"/>
      <c r="R343" s="42"/>
      <c r="S343" s="11"/>
      <c r="T343" s="42"/>
      <c r="U343" s="42"/>
      <c r="V343" s="42"/>
      <c r="W343" s="42"/>
      <c r="X343" s="42" t="s">
        <v>4072</v>
      </c>
    </row>
    <row r="344" spans="1:24" s="5" customFormat="1" ht="38.25">
      <c r="A344" s="49">
        <v>333</v>
      </c>
      <c r="B344" s="11">
        <v>45292</v>
      </c>
      <c r="C344" s="42" t="s">
        <v>1923</v>
      </c>
      <c r="D344" s="42"/>
      <c r="E344" s="42" t="s">
        <v>487</v>
      </c>
      <c r="F344" s="42" t="s">
        <v>194</v>
      </c>
      <c r="G344" s="42">
        <v>2</v>
      </c>
      <c r="H344" s="42">
        <v>3</v>
      </c>
      <c r="I344" s="42"/>
      <c r="J344" s="8">
        <v>13.05</v>
      </c>
      <c r="K344" s="42">
        <v>2</v>
      </c>
      <c r="L344" s="42" t="s">
        <v>994</v>
      </c>
      <c r="M344" s="42"/>
      <c r="N344" s="9" t="s">
        <v>2476</v>
      </c>
      <c r="O344" s="9"/>
      <c r="P344" s="9"/>
      <c r="Q344" s="29"/>
      <c r="R344" s="42" t="s">
        <v>1006</v>
      </c>
      <c r="S344" s="11">
        <v>35192</v>
      </c>
      <c r="T344" s="42" t="s">
        <v>266</v>
      </c>
      <c r="U344" s="42" t="s">
        <v>2576</v>
      </c>
      <c r="V344" s="42"/>
      <c r="W344" s="42"/>
      <c r="X344" s="42" t="s">
        <v>3960</v>
      </c>
    </row>
    <row r="345" spans="1:24" s="5" customFormat="1" ht="38.25">
      <c r="A345" s="49">
        <v>334</v>
      </c>
      <c r="B345" s="11">
        <v>45292</v>
      </c>
      <c r="C345" s="42" t="s">
        <v>1923</v>
      </c>
      <c r="D345" s="42"/>
      <c r="E345" s="42" t="s">
        <v>384</v>
      </c>
      <c r="F345" s="42" t="s">
        <v>194</v>
      </c>
      <c r="G345" s="42">
        <v>2</v>
      </c>
      <c r="H345" s="42">
        <v>5</v>
      </c>
      <c r="I345" s="42"/>
      <c r="J345" s="8">
        <v>13.97</v>
      </c>
      <c r="K345" s="42">
        <v>2</v>
      </c>
      <c r="L345" s="42" t="s">
        <v>994</v>
      </c>
      <c r="M345" s="42"/>
      <c r="N345" s="9" t="s">
        <v>2476</v>
      </c>
      <c r="O345" s="9"/>
      <c r="P345" s="9"/>
      <c r="Q345" s="29"/>
      <c r="R345" s="42" t="s">
        <v>0</v>
      </c>
      <c r="S345" s="11">
        <v>32884</v>
      </c>
      <c r="T345" s="42" t="s">
        <v>266</v>
      </c>
      <c r="U345" s="42" t="s">
        <v>1</v>
      </c>
      <c r="V345" s="42">
        <v>24.6</v>
      </c>
      <c r="W345" s="42"/>
      <c r="X345" s="42" t="s">
        <v>3960</v>
      </c>
    </row>
    <row r="346" spans="1:24" s="5" customFormat="1" ht="25.5">
      <c r="A346" s="49">
        <v>335</v>
      </c>
      <c r="B346" s="11">
        <v>45292</v>
      </c>
      <c r="C346" s="42" t="s">
        <v>1923</v>
      </c>
      <c r="D346" s="42"/>
      <c r="E346" s="42" t="s">
        <v>2519</v>
      </c>
      <c r="F346" s="42" t="s">
        <v>194</v>
      </c>
      <c r="G346" s="42">
        <v>5</v>
      </c>
      <c r="H346" s="42">
        <v>1</v>
      </c>
      <c r="I346" s="42"/>
      <c r="J346" s="8">
        <v>68.09</v>
      </c>
      <c r="K346" s="42">
        <v>1</v>
      </c>
      <c r="L346" s="42" t="s">
        <v>994</v>
      </c>
      <c r="M346" s="42"/>
      <c r="N346" s="9" t="s">
        <v>3104</v>
      </c>
      <c r="O346" s="9"/>
      <c r="P346" s="9"/>
      <c r="Q346" s="29"/>
      <c r="R346" s="42" t="s">
        <v>4061</v>
      </c>
      <c r="S346" s="42"/>
      <c r="T346" s="42" t="s">
        <v>266</v>
      </c>
      <c r="U346" s="42" t="s">
        <v>4062</v>
      </c>
      <c r="V346" s="42"/>
      <c r="W346" s="42"/>
      <c r="X346" s="42" t="s">
        <v>3960</v>
      </c>
    </row>
    <row r="347" spans="1:24" s="5" customFormat="1" ht="25.5">
      <c r="A347" s="49">
        <v>336</v>
      </c>
      <c r="B347" s="11">
        <v>45292</v>
      </c>
      <c r="C347" s="42" t="s">
        <v>1923</v>
      </c>
      <c r="D347" s="42"/>
      <c r="E347" s="42" t="s">
        <v>2520</v>
      </c>
      <c r="F347" s="42" t="s">
        <v>194</v>
      </c>
      <c r="G347" s="42">
        <v>5</v>
      </c>
      <c r="H347" s="42">
        <v>4</v>
      </c>
      <c r="I347" s="42"/>
      <c r="J347" s="8">
        <v>68.95</v>
      </c>
      <c r="K347" s="42">
        <v>2</v>
      </c>
      <c r="L347" s="42" t="s">
        <v>994</v>
      </c>
      <c r="M347" s="42"/>
      <c r="N347" s="9" t="s">
        <v>3104</v>
      </c>
      <c r="O347" s="9"/>
      <c r="P347" s="9"/>
      <c r="Q347" s="29"/>
      <c r="R347" s="42" t="s">
        <v>4063</v>
      </c>
      <c r="S347" s="11">
        <v>35612</v>
      </c>
      <c r="T347" s="42" t="s">
        <v>266</v>
      </c>
      <c r="U347" s="42" t="s">
        <v>4064</v>
      </c>
      <c r="V347" s="42"/>
      <c r="W347" s="42"/>
      <c r="X347" s="42" t="s">
        <v>3960</v>
      </c>
    </row>
    <row r="348" spans="1:24" s="5" customFormat="1" ht="25.5">
      <c r="A348" s="49">
        <v>337</v>
      </c>
      <c r="B348" s="11">
        <v>45292</v>
      </c>
      <c r="C348" s="42" t="s">
        <v>1923</v>
      </c>
      <c r="D348" s="42"/>
      <c r="E348" s="42" t="s">
        <v>766</v>
      </c>
      <c r="F348" s="42" t="s">
        <v>194</v>
      </c>
      <c r="G348" s="42">
        <v>10</v>
      </c>
      <c r="H348" s="42">
        <v>2</v>
      </c>
      <c r="I348" s="42"/>
      <c r="J348" s="8">
        <v>30.56</v>
      </c>
      <c r="K348" s="42">
        <v>1</v>
      </c>
      <c r="L348" s="42" t="s">
        <v>994</v>
      </c>
      <c r="M348" s="42"/>
      <c r="N348" s="9" t="s">
        <v>2280</v>
      </c>
      <c r="O348" s="9"/>
      <c r="P348" s="9"/>
      <c r="Q348" s="29"/>
      <c r="R348" s="42"/>
      <c r="S348" s="11"/>
      <c r="T348" s="11"/>
      <c r="U348" s="42"/>
      <c r="V348" s="42"/>
      <c r="W348" s="42" t="s">
        <v>3959</v>
      </c>
      <c r="X348" s="42" t="s">
        <v>3960</v>
      </c>
    </row>
    <row r="349" spans="1:24" s="5" customFormat="1" ht="25.5">
      <c r="A349" s="49">
        <v>338</v>
      </c>
      <c r="B349" s="11">
        <v>45292</v>
      </c>
      <c r="C349" s="42" t="s">
        <v>1923</v>
      </c>
      <c r="D349" s="42"/>
      <c r="E349" s="42" t="s">
        <v>2055</v>
      </c>
      <c r="F349" s="42" t="s">
        <v>194</v>
      </c>
      <c r="G349" s="42">
        <v>10</v>
      </c>
      <c r="H349" s="42">
        <v>5</v>
      </c>
      <c r="I349" s="42"/>
      <c r="J349" s="8">
        <v>38.729999999999997</v>
      </c>
      <c r="K349" s="42">
        <v>1</v>
      </c>
      <c r="L349" s="42" t="s">
        <v>994</v>
      </c>
      <c r="M349" s="42"/>
      <c r="N349" s="9" t="s">
        <v>2280</v>
      </c>
      <c r="O349" s="9"/>
      <c r="P349" s="9"/>
      <c r="Q349" s="29"/>
      <c r="R349" s="42" t="s">
        <v>1007</v>
      </c>
      <c r="S349" s="11">
        <v>34480</v>
      </c>
      <c r="T349" s="42" t="s">
        <v>266</v>
      </c>
      <c r="U349" s="42" t="s">
        <v>2577</v>
      </c>
      <c r="V349" s="42"/>
      <c r="W349" s="42"/>
      <c r="X349" s="42" t="s">
        <v>3960</v>
      </c>
    </row>
    <row r="350" spans="1:24" s="5" customFormat="1" ht="25.5">
      <c r="A350" s="49">
        <v>339</v>
      </c>
      <c r="B350" s="11">
        <v>45292</v>
      </c>
      <c r="C350" s="42" t="s">
        <v>1923</v>
      </c>
      <c r="D350" s="42"/>
      <c r="E350" s="42" t="s">
        <v>1888</v>
      </c>
      <c r="F350" s="42" t="s">
        <v>194</v>
      </c>
      <c r="G350" s="42">
        <v>12</v>
      </c>
      <c r="H350" s="42">
        <v>2</v>
      </c>
      <c r="I350" s="42"/>
      <c r="J350" s="8">
        <v>21.33</v>
      </c>
      <c r="K350" s="42">
        <v>1</v>
      </c>
      <c r="L350" s="42" t="s">
        <v>994</v>
      </c>
      <c r="M350" s="42"/>
      <c r="N350" s="9" t="s">
        <v>3104</v>
      </c>
      <c r="O350" s="9"/>
      <c r="P350" s="9"/>
      <c r="Q350" s="29"/>
      <c r="R350" s="42" t="s">
        <v>4700</v>
      </c>
      <c r="S350" s="42"/>
      <c r="T350" s="42"/>
      <c r="U350" s="42" t="s">
        <v>4701</v>
      </c>
      <c r="V350" s="42"/>
      <c r="W350" s="42"/>
      <c r="X350" s="42" t="s">
        <v>3960</v>
      </c>
    </row>
    <row r="351" spans="1:24" s="5" customFormat="1" ht="63.75">
      <c r="A351" s="49">
        <v>340</v>
      </c>
      <c r="B351" s="11">
        <v>45292</v>
      </c>
      <c r="C351" s="42" t="s">
        <v>1923</v>
      </c>
      <c r="D351" s="42" t="s">
        <v>3085</v>
      </c>
      <c r="E351" s="42" t="s">
        <v>1053</v>
      </c>
      <c r="F351" s="42" t="s">
        <v>194</v>
      </c>
      <c r="G351" s="42">
        <v>34</v>
      </c>
      <c r="H351" s="42">
        <v>8</v>
      </c>
      <c r="I351" s="42"/>
      <c r="J351" s="8">
        <v>41.2</v>
      </c>
      <c r="K351" s="42">
        <v>1</v>
      </c>
      <c r="L351" s="42" t="s">
        <v>994</v>
      </c>
      <c r="M351" s="42"/>
      <c r="N351" s="9" t="s">
        <v>2353</v>
      </c>
      <c r="O351" s="9">
        <v>758926.66</v>
      </c>
      <c r="P351" s="9"/>
      <c r="Q351" s="29"/>
      <c r="R351" s="42" t="s">
        <v>4963</v>
      </c>
      <c r="S351" s="11">
        <v>42124</v>
      </c>
      <c r="T351" s="42" t="s">
        <v>266</v>
      </c>
      <c r="U351" s="42" t="s">
        <v>2752</v>
      </c>
      <c r="V351" s="42">
        <v>41.97</v>
      </c>
      <c r="W351" s="42"/>
      <c r="X351" s="42"/>
    </row>
    <row r="352" spans="1:24" s="5" customFormat="1" ht="25.5">
      <c r="A352" s="49">
        <v>341</v>
      </c>
      <c r="B352" s="11">
        <v>45292</v>
      </c>
      <c r="C352" s="42" t="s">
        <v>1923</v>
      </c>
      <c r="D352" s="42"/>
      <c r="E352" s="42" t="s">
        <v>1198</v>
      </c>
      <c r="F352" s="42" t="s">
        <v>194</v>
      </c>
      <c r="G352" s="42">
        <v>36</v>
      </c>
      <c r="H352" s="42">
        <v>7</v>
      </c>
      <c r="I352" s="42"/>
      <c r="J352" s="8">
        <v>54.3</v>
      </c>
      <c r="K352" s="42">
        <v>1</v>
      </c>
      <c r="L352" s="42" t="s">
        <v>994</v>
      </c>
      <c r="M352" s="42"/>
      <c r="N352" s="9" t="s">
        <v>289</v>
      </c>
      <c r="O352" s="9"/>
      <c r="P352" s="9"/>
      <c r="Q352" s="29"/>
      <c r="R352" s="42"/>
      <c r="S352" s="42"/>
      <c r="T352" s="42"/>
      <c r="U352" s="42"/>
      <c r="V352" s="42"/>
      <c r="W352" s="42"/>
      <c r="X352" s="42" t="s">
        <v>3960</v>
      </c>
    </row>
    <row r="353" spans="1:24" s="5" customFormat="1" ht="38.25">
      <c r="A353" s="49">
        <v>342</v>
      </c>
      <c r="B353" s="11">
        <v>45292</v>
      </c>
      <c r="C353" s="42" t="s">
        <v>1923</v>
      </c>
      <c r="D353" s="42"/>
      <c r="E353" s="42" t="s">
        <v>1605</v>
      </c>
      <c r="F353" s="42" t="s">
        <v>194</v>
      </c>
      <c r="G353" s="42">
        <v>38</v>
      </c>
      <c r="H353" s="42">
        <v>1</v>
      </c>
      <c r="I353" s="42"/>
      <c r="J353" s="8">
        <v>27</v>
      </c>
      <c r="K353" s="42">
        <v>1</v>
      </c>
      <c r="L353" s="42" t="s">
        <v>994</v>
      </c>
      <c r="M353" s="42"/>
      <c r="N353" s="9" t="s">
        <v>3084</v>
      </c>
      <c r="O353" s="9"/>
      <c r="P353" s="9"/>
      <c r="Q353" s="29"/>
      <c r="R353" s="42" t="s">
        <v>4719</v>
      </c>
      <c r="S353" s="42"/>
      <c r="T353" s="42" t="s">
        <v>266</v>
      </c>
      <c r="U353" s="42" t="s">
        <v>6159</v>
      </c>
      <c r="V353" s="42"/>
      <c r="W353" s="42"/>
      <c r="X353" s="42" t="s">
        <v>3960</v>
      </c>
    </row>
    <row r="354" spans="1:24" s="5" customFormat="1" ht="38.25">
      <c r="A354" s="49">
        <v>343</v>
      </c>
      <c r="B354" s="11">
        <v>45292</v>
      </c>
      <c r="C354" s="42" t="s">
        <v>1923</v>
      </c>
      <c r="D354" s="42"/>
      <c r="E354" s="42" t="s">
        <v>2928</v>
      </c>
      <c r="F354" s="42" t="s">
        <v>194</v>
      </c>
      <c r="G354" s="42">
        <v>40</v>
      </c>
      <c r="H354" s="42">
        <v>1</v>
      </c>
      <c r="I354" s="42"/>
      <c r="J354" s="8">
        <v>46.22</v>
      </c>
      <c r="K354" s="42">
        <v>1</v>
      </c>
      <c r="L354" s="42" t="s">
        <v>994</v>
      </c>
      <c r="M354" s="42"/>
      <c r="N354" s="9" t="s">
        <v>1045</v>
      </c>
      <c r="O354" s="9"/>
      <c r="P354" s="9"/>
      <c r="Q354" s="29"/>
      <c r="R354" s="42"/>
      <c r="S354" s="11"/>
      <c r="T354" s="42"/>
      <c r="U354" s="42"/>
      <c r="V354" s="42"/>
      <c r="W354" s="42"/>
      <c r="X354" s="42" t="s">
        <v>4072</v>
      </c>
    </row>
    <row r="355" spans="1:24" s="5" customFormat="1" ht="38.25">
      <c r="A355" s="49">
        <v>344</v>
      </c>
      <c r="B355" s="11">
        <v>45292</v>
      </c>
      <c r="C355" s="42" t="s">
        <v>1923</v>
      </c>
      <c r="D355" s="42"/>
      <c r="E355" s="42" t="s">
        <v>2929</v>
      </c>
      <c r="F355" s="42" t="s">
        <v>194</v>
      </c>
      <c r="G355" s="42">
        <v>40</v>
      </c>
      <c r="H355" s="42">
        <v>2</v>
      </c>
      <c r="I355" s="42"/>
      <c r="J355" s="8">
        <v>56.99</v>
      </c>
      <c r="K355" s="42">
        <v>1</v>
      </c>
      <c r="L355" s="42" t="s">
        <v>994</v>
      </c>
      <c r="M355" s="42"/>
      <c r="N355" s="9" t="s">
        <v>1045</v>
      </c>
      <c r="O355" s="9"/>
      <c r="P355" s="9"/>
      <c r="Q355" s="29"/>
      <c r="R355" s="42"/>
      <c r="S355" s="42"/>
      <c r="T355" s="42"/>
      <c r="U355" s="42"/>
      <c r="V355" s="42"/>
      <c r="W355" s="42"/>
      <c r="X355" s="42" t="s">
        <v>4072</v>
      </c>
    </row>
    <row r="356" spans="1:24" s="5" customFormat="1" ht="38.25">
      <c r="A356" s="49">
        <v>345</v>
      </c>
      <c r="B356" s="11">
        <v>45292</v>
      </c>
      <c r="C356" s="42" t="s">
        <v>1923</v>
      </c>
      <c r="D356" s="42" t="s">
        <v>4993</v>
      </c>
      <c r="E356" s="42" t="s">
        <v>4155</v>
      </c>
      <c r="F356" s="42" t="s">
        <v>194</v>
      </c>
      <c r="G356" s="42">
        <v>40</v>
      </c>
      <c r="H356" s="42">
        <v>3</v>
      </c>
      <c r="I356" s="42"/>
      <c r="J356" s="8">
        <v>46.6</v>
      </c>
      <c r="K356" s="42">
        <v>2</v>
      </c>
      <c r="L356" s="42" t="s">
        <v>994</v>
      </c>
      <c r="M356" s="42"/>
      <c r="N356" s="9" t="s">
        <v>4994</v>
      </c>
      <c r="O356" s="9">
        <v>858397.63</v>
      </c>
      <c r="P356" s="9">
        <v>858397.63</v>
      </c>
      <c r="Q356" s="7">
        <v>858397.63</v>
      </c>
      <c r="R356" s="42"/>
      <c r="S356" s="42"/>
      <c r="T356" s="42"/>
      <c r="U356" s="42"/>
      <c r="V356" s="42"/>
      <c r="W356" s="42"/>
      <c r="X356" s="42" t="s">
        <v>4072</v>
      </c>
    </row>
    <row r="357" spans="1:24" s="5" customFormat="1" ht="51">
      <c r="A357" s="49">
        <v>346</v>
      </c>
      <c r="B357" s="11">
        <v>45292</v>
      </c>
      <c r="C357" s="42" t="s">
        <v>1923</v>
      </c>
      <c r="D357" s="42"/>
      <c r="E357" s="42" t="s">
        <v>2263</v>
      </c>
      <c r="F357" s="42" t="s">
        <v>194</v>
      </c>
      <c r="G357" s="42">
        <v>40</v>
      </c>
      <c r="H357" s="42">
        <v>4</v>
      </c>
      <c r="I357" s="42"/>
      <c r="J357" s="8">
        <v>57.98</v>
      </c>
      <c r="K357" s="42">
        <v>2</v>
      </c>
      <c r="L357" s="42" t="s">
        <v>994</v>
      </c>
      <c r="M357" s="42"/>
      <c r="N357" s="9" t="s">
        <v>1045</v>
      </c>
      <c r="O357" s="9"/>
      <c r="P357" s="9"/>
      <c r="Q357" s="29"/>
      <c r="R357" s="42" t="s">
        <v>4962</v>
      </c>
      <c r="S357" s="11" t="s">
        <v>4960</v>
      </c>
      <c r="T357" s="42" t="s">
        <v>266</v>
      </c>
      <c r="U357" s="42" t="s">
        <v>4961</v>
      </c>
      <c r="V357" s="42">
        <v>22.2</v>
      </c>
      <c r="W357" s="42"/>
      <c r="X357" s="42" t="s">
        <v>4072</v>
      </c>
    </row>
    <row r="358" spans="1:24" s="5" customFormat="1" ht="38.25">
      <c r="A358" s="49">
        <v>347</v>
      </c>
      <c r="B358" s="11">
        <v>45292</v>
      </c>
      <c r="C358" s="42" t="s">
        <v>1923</v>
      </c>
      <c r="D358" s="42"/>
      <c r="E358" s="42" t="s">
        <v>2262</v>
      </c>
      <c r="F358" s="42" t="s">
        <v>194</v>
      </c>
      <c r="G358" s="42">
        <v>40</v>
      </c>
      <c r="H358" s="42">
        <v>5</v>
      </c>
      <c r="I358" s="42"/>
      <c r="J358" s="8">
        <v>59.67</v>
      </c>
      <c r="K358" s="42">
        <v>1</v>
      </c>
      <c r="L358" s="42" t="s">
        <v>994</v>
      </c>
      <c r="M358" s="42"/>
      <c r="N358" s="9" t="s">
        <v>1045</v>
      </c>
      <c r="O358" s="9"/>
      <c r="P358" s="9"/>
      <c r="Q358" s="29"/>
      <c r="R358" s="42"/>
      <c r="S358" s="11"/>
      <c r="T358" s="42"/>
      <c r="U358" s="42"/>
      <c r="V358" s="42"/>
      <c r="W358" s="42"/>
      <c r="X358" s="42" t="s">
        <v>4072</v>
      </c>
    </row>
    <row r="359" spans="1:24" s="5" customFormat="1" ht="33" customHeight="1">
      <c r="A359" s="49">
        <v>348</v>
      </c>
      <c r="B359" s="11">
        <v>45292</v>
      </c>
      <c r="C359" s="42" t="s">
        <v>1923</v>
      </c>
      <c r="D359" s="42" t="s">
        <v>4233</v>
      </c>
      <c r="E359" s="42" t="s">
        <v>370</v>
      </c>
      <c r="F359" s="42" t="s">
        <v>194</v>
      </c>
      <c r="G359" s="42">
        <v>40</v>
      </c>
      <c r="H359" s="42">
        <v>6</v>
      </c>
      <c r="I359" s="42"/>
      <c r="J359" s="8">
        <v>46.1</v>
      </c>
      <c r="K359" s="42">
        <v>1</v>
      </c>
      <c r="L359" s="42" t="s">
        <v>994</v>
      </c>
      <c r="M359" s="42"/>
      <c r="N359" s="9" t="s">
        <v>4234</v>
      </c>
      <c r="O359" s="9">
        <v>847345.3</v>
      </c>
      <c r="P359" s="9">
        <v>847345.3</v>
      </c>
      <c r="Q359" s="8">
        <v>847345.3</v>
      </c>
      <c r="R359" s="42"/>
      <c r="S359" s="11"/>
      <c r="T359" s="42"/>
      <c r="U359" s="42"/>
      <c r="V359" s="42"/>
      <c r="W359" s="42"/>
      <c r="X359" s="42" t="s">
        <v>4072</v>
      </c>
    </row>
    <row r="360" spans="1:24" s="5" customFormat="1" ht="38.25">
      <c r="A360" s="49">
        <v>349</v>
      </c>
      <c r="B360" s="11">
        <v>45292</v>
      </c>
      <c r="C360" s="42" t="s">
        <v>1923</v>
      </c>
      <c r="D360" s="42"/>
      <c r="E360" s="42" t="s">
        <v>2264</v>
      </c>
      <c r="F360" s="42" t="s">
        <v>194</v>
      </c>
      <c r="G360" s="42">
        <v>40</v>
      </c>
      <c r="H360" s="42">
        <v>7</v>
      </c>
      <c r="I360" s="42"/>
      <c r="J360" s="8">
        <v>61</v>
      </c>
      <c r="K360" s="42">
        <v>2</v>
      </c>
      <c r="L360" s="42" t="s">
        <v>994</v>
      </c>
      <c r="M360" s="42"/>
      <c r="N360" s="9" t="s">
        <v>1045</v>
      </c>
      <c r="O360" s="9"/>
      <c r="P360" s="9"/>
      <c r="Q360" s="29"/>
      <c r="R360" s="42"/>
      <c r="S360" s="11"/>
      <c r="T360" s="42"/>
      <c r="U360" s="42"/>
      <c r="V360" s="42"/>
      <c r="W360" s="42"/>
      <c r="X360" s="42" t="s">
        <v>4072</v>
      </c>
    </row>
    <row r="361" spans="1:24" s="5" customFormat="1" ht="38.25">
      <c r="A361" s="49">
        <v>350</v>
      </c>
      <c r="B361" s="11">
        <v>45292</v>
      </c>
      <c r="C361" s="42" t="s">
        <v>1923</v>
      </c>
      <c r="D361" s="42" t="s">
        <v>4342</v>
      </c>
      <c r="E361" s="42" t="s">
        <v>4925</v>
      </c>
      <c r="F361" s="42" t="s">
        <v>194</v>
      </c>
      <c r="G361" s="42">
        <v>40</v>
      </c>
      <c r="H361" s="42">
        <v>8</v>
      </c>
      <c r="I361" s="42"/>
      <c r="J361" s="8">
        <v>60</v>
      </c>
      <c r="K361" s="42">
        <v>2</v>
      </c>
      <c r="L361" s="42" t="s">
        <v>994</v>
      </c>
      <c r="M361" s="11">
        <v>44585</v>
      </c>
      <c r="N361" s="9" t="s">
        <v>4343</v>
      </c>
      <c r="O361" s="9">
        <v>1105233</v>
      </c>
      <c r="P361" s="9">
        <v>1105233</v>
      </c>
      <c r="Q361" s="8">
        <v>1105233</v>
      </c>
      <c r="R361" s="42"/>
      <c r="S361" s="11"/>
      <c r="T361" s="42"/>
      <c r="U361" s="42"/>
      <c r="V361" s="42"/>
      <c r="W361" s="42"/>
      <c r="X361" s="42" t="s">
        <v>4072</v>
      </c>
    </row>
    <row r="362" spans="1:24" s="5" customFormat="1" ht="51">
      <c r="A362" s="49">
        <v>351</v>
      </c>
      <c r="B362" s="11">
        <v>45292</v>
      </c>
      <c r="C362" s="42" t="s">
        <v>1923</v>
      </c>
      <c r="D362" s="42" t="s">
        <v>2584</v>
      </c>
      <c r="E362" s="42" t="s">
        <v>3532</v>
      </c>
      <c r="F362" s="42" t="s">
        <v>194</v>
      </c>
      <c r="G362" s="42">
        <v>44</v>
      </c>
      <c r="H362" s="42">
        <v>2</v>
      </c>
      <c r="I362" s="42" t="s">
        <v>2354</v>
      </c>
      <c r="J362" s="8">
        <f>97.5*664/1000</f>
        <v>64.739999999999995</v>
      </c>
      <c r="K362" s="42">
        <v>1</v>
      </c>
      <c r="L362" s="42" t="s">
        <v>994</v>
      </c>
      <c r="M362" s="42"/>
      <c r="N362" s="9" t="s">
        <v>5398</v>
      </c>
      <c r="O362" s="9">
        <v>1205479.52</v>
      </c>
      <c r="P362" s="9"/>
      <c r="Q362" s="29"/>
      <c r="R362" s="42" t="s">
        <v>5873</v>
      </c>
      <c r="S362" s="11">
        <v>45085</v>
      </c>
      <c r="T362" s="42" t="s">
        <v>266</v>
      </c>
      <c r="U362" s="42" t="s">
        <v>5874</v>
      </c>
      <c r="V362" s="42"/>
      <c r="W362" s="42"/>
      <c r="X362" s="42"/>
    </row>
    <row r="363" spans="1:24" s="5" customFormat="1" ht="38.25">
      <c r="A363" s="49">
        <v>352</v>
      </c>
      <c r="B363" s="11">
        <v>45292</v>
      </c>
      <c r="C363" s="42" t="s">
        <v>1923</v>
      </c>
      <c r="D363" s="42" t="s">
        <v>3088</v>
      </c>
      <c r="E363" s="42" t="s">
        <v>3533</v>
      </c>
      <c r="F363" s="42" t="s">
        <v>194</v>
      </c>
      <c r="G363" s="42">
        <v>44</v>
      </c>
      <c r="H363" s="42">
        <v>4</v>
      </c>
      <c r="I363" s="42"/>
      <c r="J363" s="8">
        <v>36.1</v>
      </c>
      <c r="K363" s="42">
        <v>1</v>
      </c>
      <c r="L363" s="42" t="s">
        <v>994</v>
      </c>
      <c r="M363" s="42"/>
      <c r="N363" s="9" t="s">
        <v>5399</v>
      </c>
      <c r="O363" s="9">
        <v>664981.85</v>
      </c>
      <c r="P363" s="9"/>
      <c r="Q363" s="29"/>
      <c r="R363" s="42"/>
      <c r="S363" s="42"/>
      <c r="T363" s="42"/>
      <c r="U363" s="42"/>
      <c r="V363" s="42"/>
      <c r="W363" s="42"/>
      <c r="X363" s="42"/>
    </row>
    <row r="364" spans="1:24" s="5" customFormat="1" ht="25.5">
      <c r="A364" s="49">
        <v>353</v>
      </c>
      <c r="B364" s="11">
        <v>45292</v>
      </c>
      <c r="C364" s="42" t="s">
        <v>1923</v>
      </c>
      <c r="D364" s="42"/>
      <c r="E364" s="42" t="s">
        <v>2525</v>
      </c>
      <c r="F364" s="42" t="s">
        <v>194</v>
      </c>
      <c r="G364" s="42">
        <v>50</v>
      </c>
      <c r="H364" s="42">
        <v>1</v>
      </c>
      <c r="I364" s="42"/>
      <c r="J364" s="8">
        <v>44.86</v>
      </c>
      <c r="K364" s="42">
        <v>1</v>
      </c>
      <c r="L364" s="42" t="s">
        <v>994</v>
      </c>
      <c r="M364" s="42"/>
      <c r="N364" s="9" t="s">
        <v>193</v>
      </c>
      <c r="O364" s="9"/>
      <c r="P364" s="9"/>
      <c r="Q364" s="29"/>
      <c r="R364" s="42" t="s">
        <v>1008</v>
      </c>
      <c r="S364" s="11">
        <v>41369</v>
      </c>
      <c r="T364" s="42" t="s">
        <v>266</v>
      </c>
      <c r="U364" s="42" t="s">
        <v>2925</v>
      </c>
      <c r="V364" s="42"/>
      <c r="W364" s="42"/>
      <c r="X364" s="42" t="s">
        <v>3960</v>
      </c>
    </row>
    <row r="365" spans="1:24" s="5" customFormat="1" ht="51">
      <c r="A365" s="49">
        <v>354</v>
      </c>
      <c r="B365" s="11">
        <v>45292</v>
      </c>
      <c r="C365" s="42" t="s">
        <v>1923</v>
      </c>
      <c r="D365" s="42"/>
      <c r="E365" s="42" t="s">
        <v>1714</v>
      </c>
      <c r="F365" s="42" t="s">
        <v>194</v>
      </c>
      <c r="G365" s="42">
        <v>50</v>
      </c>
      <c r="H365" s="42">
        <v>2</v>
      </c>
      <c r="I365" s="42"/>
      <c r="J365" s="8">
        <v>37.590000000000003</v>
      </c>
      <c r="K365" s="42">
        <v>1</v>
      </c>
      <c r="L365" s="42" t="s">
        <v>994</v>
      </c>
      <c r="M365" s="42"/>
      <c r="N365" s="9" t="s">
        <v>193</v>
      </c>
      <c r="O365" s="9"/>
      <c r="P365" s="9"/>
      <c r="Q365" s="29"/>
      <c r="R365" s="42" t="s">
        <v>2277</v>
      </c>
      <c r="S365" s="11">
        <v>42598</v>
      </c>
      <c r="T365" s="42" t="s">
        <v>266</v>
      </c>
      <c r="U365" s="42" t="s">
        <v>2278</v>
      </c>
      <c r="V365" s="42">
        <v>37.590000000000003</v>
      </c>
      <c r="W365" s="42"/>
      <c r="X365" s="42" t="s">
        <v>3960</v>
      </c>
    </row>
    <row r="366" spans="1:24" s="5" customFormat="1" ht="55.5" customHeight="1">
      <c r="A366" s="49">
        <v>355</v>
      </c>
      <c r="B366" s="11">
        <v>45292</v>
      </c>
      <c r="C366" s="42" t="s">
        <v>650</v>
      </c>
      <c r="D366" s="42" t="s">
        <v>3087</v>
      </c>
      <c r="E366" s="42" t="s">
        <v>2018</v>
      </c>
      <c r="F366" s="42" t="s">
        <v>194</v>
      </c>
      <c r="G366" s="42">
        <v>54</v>
      </c>
      <c r="H366" s="42"/>
      <c r="I366" s="42" t="s">
        <v>5400</v>
      </c>
      <c r="J366" s="8">
        <f>111.81*3/4</f>
        <v>83.857500000000002</v>
      </c>
      <c r="K366" s="42"/>
      <c r="L366" s="42" t="s">
        <v>994</v>
      </c>
      <c r="M366" s="42"/>
      <c r="N366" s="9" t="s">
        <v>5401</v>
      </c>
      <c r="O366" s="9">
        <v>2196445.7200000002</v>
      </c>
      <c r="P366" s="9"/>
      <c r="Q366" s="29"/>
      <c r="R366" s="42" t="s">
        <v>3747</v>
      </c>
      <c r="S366" s="11">
        <v>42355</v>
      </c>
      <c r="T366" s="42" t="s">
        <v>266</v>
      </c>
      <c r="U366" s="42" t="s">
        <v>3748</v>
      </c>
      <c r="V366" s="42">
        <v>31.02</v>
      </c>
      <c r="W366" s="42"/>
      <c r="X366" s="42"/>
    </row>
    <row r="367" spans="1:24" s="5" customFormat="1" ht="66" customHeight="1">
      <c r="A367" s="49">
        <v>356</v>
      </c>
      <c r="B367" s="11">
        <v>45292</v>
      </c>
      <c r="C367" s="42" t="s">
        <v>1923</v>
      </c>
      <c r="D367" s="42" t="s">
        <v>3086</v>
      </c>
      <c r="E367" s="42" t="s">
        <v>1944</v>
      </c>
      <c r="F367" s="42" t="s">
        <v>194</v>
      </c>
      <c r="G367" s="42">
        <v>75</v>
      </c>
      <c r="H367" s="42">
        <v>14</v>
      </c>
      <c r="I367" s="42"/>
      <c r="J367" s="8">
        <v>39.200000000000003</v>
      </c>
      <c r="K367" s="42">
        <v>1</v>
      </c>
      <c r="L367" s="42" t="s">
        <v>994</v>
      </c>
      <c r="M367" s="42"/>
      <c r="N367" s="9" t="s">
        <v>5402</v>
      </c>
      <c r="O367" s="9">
        <v>750217.05</v>
      </c>
      <c r="P367" s="9">
        <v>750217.05</v>
      </c>
      <c r="Q367" s="9">
        <v>750217.05</v>
      </c>
      <c r="R367" s="42" t="s">
        <v>4612</v>
      </c>
      <c r="S367" s="11">
        <v>26183</v>
      </c>
      <c r="T367" s="42" t="s">
        <v>266</v>
      </c>
      <c r="U367" s="42" t="s">
        <v>2926</v>
      </c>
      <c r="V367" s="42"/>
      <c r="W367" s="42"/>
      <c r="X367" s="42"/>
    </row>
    <row r="368" spans="1:24" s="5" customFormat="1" ht="51">
      <c r="A368" s="49">
        <v>357</v>
      </c>
      <c r="B368" s="11">
        <v>45292</v>
      </c>
      <c r="C368" s="42" t="s">
        <v>1923</v>
      </c>
      <c r="D368" s="42"/>
      <c r="E368" s="42" t="s">
        <v>1425</v>
      </c>
      <c r="F368" s="42" t="s">
        <v>194</v>
      </c>
      <c r="G368" s="42">
        <v>79</v>
      </c>
      <c r="H368" s="42">
        <v>4</v>
      </c>
      <c r="I368" s="42"/>
      <c r="J368" s="8">
        <v>43.53</v>
      </c>
      <c r="K368" s="42">
        <v>1</v>
      </c>
      <c r="L368" s="42" t="s">
        <v>994</v>
      </c>
      <c r="M368" s="42"/>
      <c r="N368" s="9" t="s">
        <v>1152</v>
      </c>
      <c r="O368" s="9"/>
      <c r="P368" s="9"/>
      <c r="Q368" s="29"/>
      <c r="R368" s="42" t="s">
        <v>1876</v>
      </c>
      <c r="S368" s="11">
        <v>42404</v>
      </c>
      <c r="T368" s="42" t="s">
        <v>266</v>
      </c>
      <c r="U368" s="42" t="s">
        <v>3297</v>
      </c>
      <c r="V368" s="42">
        <v>43.53</v>
      </c>
      <c r="W368" s="42"/>
      <c r="X368" s="42" t="s">
        <v>3960</v>
      </c>
    </row>
    <row r="369" spans="1:24" s="5" customFormat="1" ht="51">
      <c r="A369" s="49">
        <v>358</v>
      </c>
      <c r="B369" s="11">
        <v>45292</v>
      </c>
      <c r="C369" s="42" t="s">
        <v>1923</v>
      </c>
      <c r="D369" s="42"/>
      <c r="E369" s="42" t="s">
        <v>1426</v>
      </c>
      <c r="F369" s="42" t="s">
        <v>194</v>
      </c>
      <c r="G369" s="42">
        <v>79</v>
      </c>
      <c r="H369" s="42">
        <v>8</v>
      </c>
      <c r="I369" s="42"/>
      <c r="J369" s="8">
        <v>61.13</v>
      </c>
      <c r="K369" s="42">
        <v>2</v>
      </c>
      <c r="L369" s="42" t="s">
        <v>994</v>
      </c>
      <c r="M369" s="42"/>
      <c r="N369" s="9" t="s">
        <v>1152</v>
      </c>
      <c r="O369" s="9"/>
      <c r="P369" s="9"/>
      <c r="Q369" s="29"/>
      <c r="R369" s="42" t="s">
        <v>4668</v>
      </c>
      <c r="S369" s="11">
        <v>43816</v>
      </c>
      <c r="T369" s="42" t="s">
        <v>266</v>
      </c>
      <c r="U369" s="42" t="s">
        <v>4033</v>
      </c>
      <c r="V369" s="42">
        <v>61.13</v>
      </c>
      <c r="W369" s="42"/>
      <c r="X369" s="42" t="s">
        <v>3960</v>
      </c>
    </row>
    <row r="370" spans="1:24" s="5" customFormat="1" ht="51">
      <c r="A370" s="49">
        <v>359</v>
      </c>
      <c r="B370" s="11">
        <v>45292</v>
      </c>
      <c r="C370" s="42" t="s">
        <v>1923</v>
      </c>
      <c r="D370" s="42"/>
      <c r="E370" s="42" t="s">
        <v>2086</v>
      </c>
      <c r="F370" s="42" t="s">
        <v>194</v>
      </c>
      <c r="G370" s="42">
        <v>81</v>
      </c>
      <c r="H370" s="42">
        <v>1</v>
      </c>
      <c r="I370" s="42"/>
      <c r="J370" s="8">
        <v>34.46</v>
      </c>
      <c r="K370" s="42">
        <v>1</v>
      </c>
      <c r="L370" s="42" t="s">
        <v>994</v>
      </c>
      <c r="M370" s="42"/>
      <c r="N370" s="9" t="s">
        <v>193</v>
      </c>
      <c r="O370" s="9"/>
      <c r="P370" s="9"/>
      <c r="Q370" s="29"/>
      <c r="R370" s="42" t="s">
        <v>4650</v>
      </c>
      <c r="S370" s="11">
        <v>43558</v>
      </c>
      <c r="T370" s="42" t="s">
        <v>266</v>
      </c>
      <c r="U370" s="42" t="s">
        <v>1758</v>
      </c>
      <c r="V370" s="42">
        <v>32.46</v>
      </c>
      <c r="W370" s="42"/>
      <c r="X370" s="42" t="s">
        <v>3960</v>
      </c>
    </row>
    <row r="371" spans="1:24" s="5" customFormat="1" ht="25.5">
      <c r="A371" s="49">
        <v>360</v>
      </c>
      <c r="B371" s="11">
        <v>45292</v>
      </c>
      <c r="C371" s="42" t="s">
        <v>1923</v>
      </c>
      <c r="D371" s="42"/>
      <c r="E371" s="42" t="s">
        <v>3028</v>
      </c>
      <c r="F371" s="42" t="s">
        <v>194</v>
      </c>
      <c r="G371" s="42">
        <v>81</v>
      </c>
      <c r="H371" s="42">
        <v>2</v>
      </c>
      <c r="I371" s="42"/>
      <c r="J371" s="8">
        <v>37.57</v>
      </c>
      <c r="K371" s="42">
        <v>1</v>
      </c>
      <c r="L371" s="42" t="s">
        <v>994</v>
      </c>
      <c r="M371" s="42"/>
      <c r="N371" s="9" t="s">
        <v>193</v>
      </c>
      <c r="O371" s="9"/>
      <c r="P371" s="9"/>
      <c r="Q371" s="29"/>
      <c r="R371" s="42" t="s">
        <v>1009</v>
      </c>
      <c r="S371" s="11">
        <v>34733</v>
      </c>
      <c r="T371" s="42" t="s">
        <v>266</v>
      </c>
      <c r="U371" s="42" t="s">
        <v>2299</v>
      </c>
      <c r="V371" s="42"/>
      <c r="W371" s="42"/>
      <c r="X371" s="42" t="s">
        <v>3960</v>
      </c>
    </row>
    <row r="372" spans="1:24" s="5" customFormat="1" ht="25.5">
      <c r="A372" s="49">
        <v>361</v>
      </c>
      <c r="B372" s="11">
        <v>45292</v>
      </c>
      <c r="C372" s="42" t="s">
        <v>1923</v>
      </c>
      <c r="D372" s="42"/>
      <c r="E372" s="42" t="s">
        <v>368</v>
      </c>
      <c r="F372" s="42" t="s">
        <v>194</v>
      </c>
      <c r="G372" s="42">
        <v>83</v>
      </c>
      <c r="H372" s="42">
        <v>9</v>
      </c>
      <c r="I372" s="42"/>
      <c r="J372" s="8">
        <v>25.34</v>
      </c>
      <c r="K372" s="42">
        <v>1</v>
      </c>
      <c r="L372" s="42" t="s">
        <v>994</v>
      </c>
      <c r="M372" s="42"/>
      <c r="N372" s="9" t="s">
        <v>193</v>
      </c>
      <c r="O372" s="9"/>
      <c r="P372" s="9"/>
      <c r="Q372" s="29"/>
      <c r="R372" s="42" t="s">
        <v>5054</v>
      </c>
      <c r="S372" s="42"/>
      <c r="T372" s="42" t="s">
        <v>4579</v>
      </c>
      <c r="U372" s="42" t="s">
        <v>5055</v>
      </c>
      <c r="V372" s="42"/>
      <c r="W372" s="42"/>
      <c r="X372" s="42" t="s">
        <v>3960</v>
      </c>
    </row>
    <row r="373" spans="1:24" s="5" customFormat="1" ht="25.5">
      <c r="A373" s="49">
        <v>362</v>
      </c>
      <c r="B373" s="11">
        <v>45292</v>
      </c>
      <c r="C373" s="42" t="s">
        <v>1923</v>
      </c>
      <c r="D373" s="42"/>
      <c r="E373" s="42" t="s">
        <v>2017</v>
      </c>
      <c r="F373" s="42" t="s">
        <v>194</v>
      </c>
      <c r="G373" s="42">
        <v>85</v>
      </c>
      <c r="H373" s="42">
        <v>4</v>
      </c>
      <c r="I373" s="42"/>
      <c r="J373" s="8">
        <v>40.340000000000003</v>
      </c>
      <c r="K373" s="42">
        <v>2</v>
      </c>
      <c r="L373" s="42" t="s">
        <v>994</v>
      </c>
      <c r="M373" s="42"/>
      <c r="N373" s="9" t="s">
        <v>193</v>
      </c>
      <c r="O373" s="9"/>
      <c r="P373" s="9"/>
      <c r="Q373" s="29"/>
      <c r="R373" s="42" t="s">
        <v>5056</v>
      </c>
      <c r="S373" s="42"/>
      <c r="T373" s="42" t="s">
        <v>4579</v>
      </c>
      <c r="U373" s="42" t="s">
        <v>5057</v>
      </c>
      <c r="V373" s="42"/>
      <c r="W373" s="42"/>
      <c r="X373" s="42" t="s">
        <v>3960</v>
      </c>
    </row>
    <row r="374" spans="1:24" s="5" customFormat="1" ht="38.25">
      <c r="A374" s="49">
        <v>363</v>
      </c>
      <c r="B374" s="11">
        <v>45292</v>
      </c>
      <c r="C374" s="42" t="s">
        <v>1923</v>
      </c>
      <c r="D374" s="42"/>
      <c r="E374" s="42" t="s">
        <v>2539</v>
      </c>
      <c r="F374" s="42" t="s">
        <v>194</v>
      </c>
      <c r="G374" s="42">
        <v>91</v>
      </c>
      <c r="H374" s="42">
        <v>12</v>
      </c>
      <c r="I374" s="42"/>
      <c r="J374" s="8">
        <v>57.9</v>
      </c>
      <c r="K374" s="42">
        <v>4</v>
      </c>
      <c r="L374" s="42" t="s">
        <v>994</v>
      </c>
      <c r="M374" s="42"/>
      <c r="N374" s="9" t="s">
        <v>862</v>
      </c>
      <c r="O374" s="9"/>
      <c r="P374" s="9"/>
      <c r="Q374" s="29"/>
      <c r="R374" s="42" t="s">
        <v>4721</v>
      </c>
      <c r="S374" s="42"/>
      <c r="T374" s="42" t="s">
        <v>266</v>
      </c>
      <c r="U374" s="42" t="s">
        <v>4720</v>
      </c>
      <c r="V374" s="42"/>
      <c r="W374" s="42"/>
      <c r="X374" s="42" t="s">
        <v>3960</v>
      </c>
    </row>
    <row r="375" spans="1:24" s="5" customFormat="1" ht="51">
      <c r="A375" s="49">
        <v>364</v>
      </c>
      <c r="B375" s="11">
        <v>45292</v>
      </c>
      <c r="C375" s="42" t="s">
        <v>1923</v>
      </c>
      <c r="D375" s="42" t="s">
        <v>3016</v>
      </c>
      <c r="E375" s="42" t="s">
        <v>3190</v>
      </c>
      <c r="F375" s="42" t="s">
        <v>194</v>
      </c>
      <c r="G375" s="42">
        <v>91</v>
      </c>
      <c r="H375" s="42">
        <v>26</v>
      </c>
      <c r="I375" s="42"/>
      <c r="J375" s="8">
        <v>29.6</v>
      </c>
      <c r="K375" s="42">
        <v>4</v>
      </c>
      <c r="L375" s="42" t="s">
        <v>994</v>
      </c>
      <c r="M375" s="11">
        <v>41577</v>
      </c>
      <c r="N375" s="9" t="s">
        <v>283</v>
      </c>
      <c r="O375" s="9">
        <v>545248.28</v>
      </c>
      <c r="P375" s="9">
        <v>152890.57</v>
      </c>
      <c r="Q375" s="9">
        <v>152890.57</v>
      </c>
      <c r="R375" s="42" t="s">
        <v>4605</v>
      </c>
      <c r="S375" s="11">
        <v>44517</v>
      </c>
      <c r="T375" s="11" t="s">
        <v>266</v>
      </c>
      <c r="U375" s="42" t="s">
        <v>4606</v>
      </c>
      <c r="V375" s="42"/>
      <c r="W375" s="42"/>
      <c r="X375" s="42" t="s">
        <v>3959</v>
      </c>
    </row>
    <row r="376" spans="1:24" s="5" customFormat="1" ht="51">
      <c r="A376" s="49">
        <v>365</v>
      </c>
      <c r="B376" s="11">
        <v>45292</v>
      </c>
      <c r="C376" s="42" t="s">
        <v>1923</v>
      </c>
      <c r="D376" s="42"/>
      <c r="E376" s="42" t="s">
        <v>723</v>
      </c>
      <c r="F376" s="42" t="s">
        <v>194</v>
      </c>
      <c r="G376" s="42">
        <v>91</v>
      </c>
      <c r="H376" s="42">
        <v>63</v>
      </c>
      <c r="I376" s="42"/>
      <c r="J376" s="8">
        <v>44.7</v>
      </c>
      <c r="K376" s="42">
        <v>1</v>
      </c>
      <c r="L376" s="42" t="s">
        <v>994</v>
      </c>
      <c r="M376" s="42"/>
      <c r="N376" s="9" t="s">
        <v>862</v>
      </c>
      <c r="O376" s="9"/>
      <c r="P376" s="9"/>
      <c r="Q376" s="29"/>
      <c r="R376" s="42" t="s">
        <v>4649</v>
      </c>
      <c r="S376" s="11">
        <v>43539</v>
      </c>
      <c r="T376" s="42" t="s">
        <v>266</v>
      </c>
      <c r="U376" s="42" t="s">
        <v>4032</v>
      </c>
      <c r="V376" s="42">
        <v>44.7</v>
      </c>
      <c r="W376" s="42"/>
      <c r="X376" s="42" t="s">
        <v>3960</v>
      </c>
    </row>
    <row r="377" spans="1:24" s="5" customFormat="1" ht="38.25">
      <c r="A377" s="49">
        <v>366</v>
      </c>
      <c r="B377" s="11">
        <v>45292</v>
      </c>
      <c r="C377" s="42" t="s">
        <v>1923</v>
      </c>
      <c r="D377" s="42" t="s">
        <v>307</v>
      </c>
      <c r="E377" s="6" t="s">
        <v>2945</v>
      </c>
      <c r="F377" s="42" t="s">
        <v>867</v>
      </c>
      <c r="G377" s="42">
        <v>22</v>
      </c>
      <c r="H377" s="42">
        <v>13</v>
      </c>
      <c r="I377" s="42"/>
      <c r="J377" s="8">
        <v>65.5</v>
      </c>
      <c r="K377" s="42">
        <v>4</v>
      </c>
      <c r="L377" s="42" t="s">
        <v>994</v>
      </c>
      <c r="M377" s="42"/>
      <c r="N377" s="9" t="s">
        <v>5404</v>
      </c>
      <c r="O377" s="9">
        <v>1278310.44</v>
      </c>
      <c r="P377" s="9"/>
      <c r="Q377" s="29"/>
      <c r="R377" s="42" t="s">
        <v>1010</v>
      </c>
      <c r="S377" s="11">
        <v>34037</v>
      </c>
      <c r="T377" s="42" t="s">
        <v>266</v>
      </c>
      <c r="U377" s="42" t="s">
        <v>2300</v>
      </c>
      <c r="V377" s="42"/>
      <c r="W377" s="42"/>
      <c r="X377" s="42"/>
    </row>
    <row r="378" spans="1:24" s="5" customFormat="1" ht="63.75">
      <c r="A378" s="49">
        <v>367</v>
      </c>
      <c r="B378" s="11">
        <v>45292</v>
      </c>
      <c r="C378" s="42" t="s">
        <v>1923</v>
      </c>
      <c r="D378" s="42" t="s">
        <v>637</v>
      </c>
      <c r="E378" s="6" t="s">
        <v>1419</v>
      </c>
      <c r="F378" s="42" t="s">
        <v>867</v>
      </c>
      <c r="G378" s="42">
        <v>36</v>
      </c>
      <c r="H378" s="42">
        <v>92</v>
      </c>
      <c r="I378" s="42"/>
      <c r="J378" s="8">
        <v>65</v>
      </c>
      <c r="K378" s="42">
        <v>5</v>
      </c>
      <c r="L378" s="42" t="s">
        <v>994</v>
      </c>
      <c r="M378" s="42"/>
      <c r="N378" s="9" t="s">
        <v>5403</v>
      </c>
      <c r="O378" s="9">
        <v>1285218.3500000001</v>
      </c>
      <c r="P378" s="9"/>
      <c r="Q378" s="29"/>
      <c r="R378" s="42" t="s">
        <v>1451</v>
      </c>
      <c r="S378" s="11">
        <v>42571</v>
      </c>
      <c r="T378" s="42" t="s">
        <v>266</v>
      </c>
      <c r="U378" s="42" t="s">
        <v>1452</v>
      </c>
      <c r="V378" s="42">
        <v>64.72</v>
      </c>
      <c r="W378" s="42"/>
      <c r="X378" s="42"/>
    </row>
    <row r="379" spans="1:24" s="5" customFormat="1" ht="25.5">
      <c r="A379" s="49">
        <v>368</v>
      </c>
      <c r="B379" s="11">
        <v>45292</v>
      </c>
      <c r="C379" s="42" t="s">
        <v>1923</v>
      </c>
      <c r="D379" s="42"/>
      <c r="E379" s="6" t="s">
        <v>3648</v>
      </c>
      <c r="F379" s="42" t="s">
        <v>867</v>
      </c>
      <c r="G379" s="42">
        <v>38</v>
      </c>
      <c r="H379" s="42">
        <v>39</v>
      </c>
      <c r="I379" s="42"/>
      <c r="J379" s="8">
        <v>49.92</v>
      </c>
      <c r="K379" s="42">
        <v>4</v>
      </c>
      <c r="L379" s="42" t="s">
        <v>994</v>
      </c>
      <c r="M379" s="42"/>
      <c r="N379" s="9" t="s">
        <v>864</v>
      </c>
      <c r="O379" s="9"/>
      <c r="P379" s="9"/>
      <c r="Q379" s="29"/>
      <c r="R379" s="42" t="s">
        <v>2301</v>
      </c>
      <c r="S379" s="11">
        <v>35214</v>
      </c>
      <c r="T379" s="42" t="s">
        <v>266</v>
      </c>
      <c r="U379" s="42" t="s">
        <v>2302</v>
      </c>
      <c r="V379" s="42"/>
      <c r="W379" s="42"/>
      <c r="X379" s="42" t="s">
        <v>3960</v>
      </c>
    </row>
    <row r="380" spans="1:24" s="5" customFormat="1" ht="25.5">
      <c r="A380" s="49">
        <v>369</v>
      </c>
      <c r="B380" s="11">
        <v>45292</v>
      </c>
      <c r="C380" s="42" t="s">
        <v>1923</v>
      </c>
      <c r="D380" s="42"/>
      <c r="E380" s="6" t="s">
        <v>3649</v>
      </c>
      <c r="F380" s="42" t="s">
        <v>867</v>
      </c>
      <c r="G380" s="42">
        <v>38</v>
      </c>
      <c r="H380" s="42">
        <v>69</v>
      </c>
      <c r="I380" s="42"/>
      <c r="J380" s="8">
        <v>35.369999999999997</v>
      </c>
      <c r="K380" s="42">
        <v>9</v>
      </c>
      <c r="L380" s="42" t="s">
        <v>994</v>
      </c>
      <c r="M380" s="42"/>
      <c r="N380" s="9" t="s">
        <v>864</v>
      </c>
      <c r="O380" s="9"/>
      <c r="P380" s="9"/>
      <c r="Q380" s="29"/>
      <c r="R380" s="42" t="s">
        <v>2303</v>
      </c>
      <c r="S380" s="11">
        <v>33526</v>
      </c>
      <c r="T380" s="42" t="s">
        <v>266</v>
      </c>
      <c r="U380" s="42" t="s">
        <v>2304</v>
      </c>
      <c r="V380" s="42"/>
      <c r="W380" s="42"/>
      <c r="X380" s="42" t="s">
        <v>3960</v>
      </c>
    </row>
    <row r="381" spans="1:24" s="5" customFormat="1" ht="38.25">
      <c r="A381" s="49">
        <v>370</v>
      </c>
      <c r="B381" s="11">
        <v>45292</v>
      </c>
      <c r="C381" s="42" t="s">
        <v>1923</v>
      </c>
      <c r="D381" s="42" t="s">
        <v>638</v>
      </c>
      <c r="E381" s="6" t="s">
        <v>3181</v>
      </c>
      <c r="F381" s="42" t="s">
        <v>867</v>
      </c>
      <c r="G381" s="42">
        <v>38</v>
      </c>
      <c r="H381" s="42">
        <v>138</v>
      </c>
      <c r="I381" s="42"/>
      <c r="J381" s="8">
        <v>50.3</v>
      </c>
      <c r="K381" s="42">
        <v>9</v>
      </c>
      <c r="L381" s="42" t="s">
        <v>994</v>
      </c>
      <c r="M381" s="42"/>
      <c r="N381" s="9" t="s">
        <v>5405</v>
      </c>
      <c r="O381" s="9">
        <v>942998.75</v>
      </c>
      <c r="P381" s="9"/>
      <c r="Q381" s="29"/>
      <c r="R381" s="42" t="s">
        <v>2305</v>
      </c>
      <c r="S381" s="11">
        <v>33533</v>
      </c>
      <c r="T381" s="42" t="s">
        <v>266</v>
      </c>
      <c r="U381" s="42" t="s">
        <v>2306</v>
      </c>
      <c r="V381" s="42"/>
      <c r="W381" s="42"/>
      <c r="X381" s="42"/>
    </row>
    <row r="382" spans="1:24" s="5" customFormat="1" ht="63.75">
      <c r="A382" s="49">
        <v>371</v>
      </c>
      <c r="B382" s="11">
        <v>45292</v>
      </c>
      <c r="C382" s="42" t="s">
        <v>1923</v>
      </c>
      <c r="D382" s="42"/>
      <c r="E382" s="6" t="s">
        <v>3180</v>
      </c>
      <c r="F382" s="42" t="s">
        <v>867</v>
      </c>
      <c r="G382" s="42">
        <v>40</v>
      </c>
      <c r="H382" s="42">
        <v>36</v>
      </c>
      <c r="I382" s="42"/>
      <c r="J382" s="8">
        <v>53</v>
      </c>
      <c r="K382" s="42">
        <v>7</v>
      </c>
      <c r="L382" s="42" t="s">
        <v>994</v>
      </c>
      <c r="M382" s="42"/>
      <c r="N382" s="9" t="s">
        <v>864</v>
      </c>
      <c r="O382" s="9"/>
      <c r="P382" s="9"/>
      <c r="Q382" s="29"/>
      <c r="R382" s="42" t="s">
        <v>4186</v>
      </c>
      <c r="S382" s="11" t="s">
        <v>4187</v>
      </c>
      <c r="T382" s="42" t="s">
        <v>266</v>
      </c>
      <c r="U382" s="42" t="s">
        <v>4188</v>
      </c>
      <c r="V382" s="42"/>
      <c r="W382" s="42"/>
      <c r="X382" s="42" t="s">
        <v>3960</v>
      </c>
    </row>
    <row r="383" spans="1:24" s="5" customFormat="1" ht="38.25">
      <c r="A383" s="49">
        <v>372</v>
      </c>
      <c r="B383" s="11">
        <v>45292</v>
      </c>
      <c r="C383" s="42" t="s">
        <v>1923</v>
      </c>
      <c r="D383" s="42" t="s">
        <v>5244</v>
      </c>
      <c r="E383" s="6" t="s">
        <v>5245</v>
      </c>
      <c r="F383" s="42" t="s">
        <v>486</v>
      </c>
      <c r="G383" s="42">
        <v>58</v>
      </c>
      <c r="H383" s="42">
        <v>1</v>
      </c>
      <c r="I383" s="42"/>
      <c r="J383" s="8">
        <v>24.1</v>
      </c>
      <c r="K383" s="42">
        <v>1</v>
      </c>
      <c r="L383" s="42" t="s">
        <v>994</v>
      </c>
      <c r="M383" s="42"/>
      <c r="N383" s="9" t="s">
        <v>5246</v>
      </c>
      <c r="O383" s="9">
        <v>470340.18</v>
      </c>
      <c r="P383" s="9">
        <v>972000</v>
      </c>
      <c r="Q383" s="8">
        <v>972000</v>
      </c>
      <c r="R383" s="42"/>
      <c r="S383" s="11"/>
      <c r="T383" s="42"/>
      <c r="U383" s="42"/>
      <c r="V383" s="42"/>
      <c r="W383" s="42"/>
      <c r="X383" s="42" t="s">
        <v>4072</v>
      </c>
    </row>
    <row r="384" spans="1:24" s="5" customFormat="1" ht="38.25">
      <c r="A384" s="49">
        <v>373</v>
      </c>
      <c r="B384" s="11">
        <v>45292</v>
      </c>
      <c r="C384" s="42" t="s">
        <v>1923</v>
      </c>
      <c r="D384" s="42"/>
      <c r="E384" s="6" t="s">
        <v>2454</v>
      </c>
      <c r="F384" s="42" t="s">
        <v>486</v>
      </c>
      <c r="G384" s="42">
        <v>58</v>
      </c>
      <c r="H384" s="42">
        <v>2</v>
      </c>
      <c r="I384" s="42"/>
      <c r="J384" s="8">
        <v>35.479999999999997</v>
      </c>
      <c r="K384" s="42">
        <v>1</v>
      </c>
      <c r="L384" s="42" t="s">
        <v>994</v>
      </c>
      <c r="M384" s="42"/>
      <c r="N384" s="9" t="s">
        <v>3104</v>
      </c>
      <c r="O384" s="9"/>
      <c r="P384" s="9"/>
      <c r="Q384" s="29"/>
      <c r="R384" s="42"/>
      <c r="S384" s="11"/>
      <c r="T384" s="42"/>
      <c r="U384" s="42"/>
      <c r="V384" s="42"/>
      <c r="W384" s="42"/>
      <c r="X384" s="42" t="s">
        <v>4072</v>
      </c>
    </row>
    <row r="385" spans="1:24" s="5" customFormat="1" ht="38.25">
      <c r="A385" s="49">
        <v>374</v>
      </c>
      <c r="B385" s="11">
        <v>45292</v>
      </c>
      <c r="C385" s="42" t="s">
        <v>1923</v>
      </c>
      <c r="D385" s="42" t="s">
        <v>5038</v>
      </c>
      <c r="E385" s="6" t="s">
        <v>4156</v>
      </c>
      <c r="F385" s="42" t="s">
        <v>486</v>
      </c>
      <c r="G385" s="42">
        <v>58</v>
      </c>
      <c r="H385" s="42">
        <v>3</v>
      </c>
      <c r="I385" s="42"/>
      <c r="J385" s="8">
        <v>33.200000000000003</v>
      </c>
      <c r="K385" s="42">
        <v>1</v>
      </c>
      <c r="L385" s="42" t="s">
        <v>994</v>
      </c>
      <c r="M385" s="42"/>
      <c r="N385" s="9" t="s">
        <v>5039</v>
      </c>
      <c r="O385" s="9">
        <v>649889.13</v>
      </c>
      <c r="P385" s="9">
        <v>1340000</v>
      </c>
      <c r="Q385" s="8">
        <v>0</v>
      </c>
      <c r="R385" s="42"/>
      <c r="S385" s="11"/>
      <c r="T385" s="42"/>
      <c r="U385" s="42"/>
      <c r="V385" s="42"/>
      <c r="W385" s="42"/>
      <c r="X385" s="42" t="s">
        <v>4072</v>
      </c>
    </row>
    <row r="386" spans="1:24" s="5" customFormat="1" ht="38.25">
      <c r="A386" s="49">
        <v>375</v>
      </c>
      <c r="B386" s="11">
        <v>45292</v>
      </c>
      <c r="C386" s="42" t="s">
        <v>1923</v>
      </c>
      <c r="D386" s="42" t="s">
        <v>5025</v>
      </c>
      <c r="E386" s="6" t="s">
        <v>5041</v>
      </c>
      <c r="F386" s="42" t="s">
        <v>486</v>
      </c>
      <c r="G386" s="42">
        <v>58</v>
      </c>
      <c r="H386" s="42">
        <v>6</v>
      </c>
      <c r="I386" s="42" t="s">
        <v>5026</v>
      </c>
      <c r="J386" s="8">
        <v>21.86</v>
      </c>
      <c r="K386" s="42">
        <v>2</v>
      </c>
      <c r="L386" s="42" t="s">
        <v>994</v>
      </c>
      <c r="M386" s="42"/>
      <c r="N386" s="9" t="s">
        <v>5027</v>
      </c>
      <c r="O386" s="9">
        <v>426754.02</v>
      </c>
      <c r="P386" s="9">
        <v>882000</v>
      </c>
      <c r="Q386" s="8">
        <v>0</v>
      </c>
      <c r="R386" s="42"/>
      <c r="S386" s="11"/>
      <c r="T386" s="42"/>
      <c r="U386" s="42"/>
      <c r="V386" s="42"/>
      <c r="W386" s="42"/>
      <c r="X386" s="42" t="s">
        <v>4072</v>
      </c>
    </row>
    <row r="387" spans="1:24" s="5" customFormat="1" ht="51">
      <c r="A387" s="49">
        <v>376</v>
      </c>
      <c r="B387" s="11">
        <v>45292</v>
      </c>
      <c r="C387" s="42" t="s">
        <v>1923</v>
      </c>
      <c r="D387" s="42" t="s">
        <v>639</v>
      </c>
      <c r="E387" s="6" t="s">
        <v>2166</v>
      </c>
      <c r="F387" s="42" t="s">
        <v>486</v>
      </c>
      <c r="G387" s="42">
        <v>58</v>
      </c>
      <c r="H387" s="42">
        <v>8</v>
      </c>
      <c r="I387" s="42"/>
      <c r="J387" s="8">
        <v>35.9</v>
      </c>
      <c r="K387" s="42">
        <v>2</v>
      </c>
      <c r="L387" s="42" t="s">
        <v>994</v>
      </c>
      <c r="M387" s="42"/>
      <c r="N387" s="9" t="s">
        <v>5406</v>
      </c>
      <c r="O387" s="9">
        <v>700631.22</v>
      </c>
      <c r="P387" s="9"/>
      <c r="Q387" s="29"/>
      <c r="R387" s="42" t="s">
        <v>3904</v>
      </c>
      <c r="S387" s="11">
        <v>43385</v>
      </c>
      <c r="T387" s="42" t="s">
        <v>266</v>
      </c>
      <c r="U387" s="42" t="s">
        <v>3903</v>
      </c>
      <c r="V387" s="42">
        <v>35.880000000000003</v>
      </c>
      <c r="W387" s="42"/>
      <c r="X387" s="42" t="s">
        <v>4072</v>
      </c>
    </row>
    <row r="388" spans="1:24" s="5" customFormat="1" ht="38.25">
      <c r="A388" s="49">
        <v>377</v>
      </c>
      <c r="B388" s="11">
        <v>45292</v>
      </c>
      <c r="C388" s="42" t="s">
        <v>1923</v>
      </c>
      <c r="D388" s="42" t="s">
        <v>640</v>
      </c>
      <c r="E388" s="6" t="s">
        <v>3234</v>
      </c>
      <c r="F388" s="42" t="s">
        <v>206</v>
      </c>
      <c r="G388" s="42">
        <v>2</v>
      </c>
      <c r="H388" s="42">
        <v>1</v>
      </c>
      <c r="I388" s="42"/>
      <c r="J388" s="8">
        <v>61.1</v>
      </c>
      <c r="K388" s="42">
        <v>1</v>
      </c>
      <c r="L388" s="42" t="s">
        <v>994</v>
      </c>
      <c r="M388" s="42"/>
      <c r="N388" s="9" t="s">
        <v>5408</v>
      </c>
      <c r="O388" s="9">
        <v>1145471.6399999999</v>
      </c>
      <c r="P388" s="9"/>
      <c r="Q388" s="29"/>
      <c r="R388" s="42" t="s">
        <v>1011</v>
      </c>
      <c r="S388" s="42"/>
      <c r="T388" s="42"/>
      <c r="U388" s="42" t="s">
        <v>2307</v>
      </c>
      <c r="V388" s="42"/>
      <c r="W388" s="42"/>
      <c r="X388" s="42"/>
    </row>
    <row r="389" spans="1:24" s="5" customFormat="1" ht="54.75" customHeight="1">
      <c r="A389" s="49">
        <v>378</v>
      </c>
      <c r="B389" s="11">
        <v>45292</v>
      </c>
      <c r="C389" s="42" t="s">
        <v>1923</v>
      </c>
      <c r="D389" s="42" t="s">
        <v>641</v>
      </c>
      <c r="E389" s="6" t="s">
        <v>2167</v>
      </c>
      <c r="F389" s="42" t="s">
        <v>206</v>
      </c>
      <c r="G389" s="42">
        <v>6</v>
      </c>
      <c r="H389" s="42">
        <v>4</v>
      </c>
      <c r="I389" s="42"/>
      <c r="J389" s="8">
        <v>61.6</v>
      </c>
      <c r="K389" s="42">
        <v>1</v>
      </c>
      <c r="L389" s="42" t="s">
        <v>994</v>
      </c>
      <c r="M389" s="42"/>
      <c r="N389" s="9" t="s">
        <v>5407</v>
      </c>
      <c r="O389" s="9">
        <v>1154845.3799999999</v>
      </c>
      <c r="P389" s="9"/>
      <c r="Q389" s="29"/>
      <c r="R389" s="42" t="s">
        <v>893</v>
      </c>
      <c r="S389" s="11">
        <v>42074</v>
      </c>
      <c r="T389" s="42" t="s">
        <v>266</v>
      </c>
      <c r="U389" s="42" t="s">
        <v>2882</v>
      </c>
      <c r="V389" s="42">
        <v>61.32</v>
      </c>
      <c r="W389" s="42"/>
      <c r="X389" s="42"/>
    </row>
    <row r="390" spans="1:24" s="5" customFormat="1" ht="38.25">
      <c r="A390" s="49">
        <v>379</v>
      </c>
      <c r="B390" s="11">
        <v>45292</v>
      </c>
      <c r="C390" s="42" t="s">
        <v>1923</v>
      </c>
      <c r="D390" s="42" t="s">
        <v>642</v>
      </c>
      <c r="E390" s="6" t="s">
        <v>2168</v>
      </c>
      <c r="F390" s="42" t="s">
        <v>206</v>
      </c>
      <c r="G390" s="42" t="s">
        <v>2221</v>
      </c>
      <c r="H390" s="42">
        <v>7</v>
      </c>
      <c r="I390" s="42"/>
      <c r="J390" s="8">
        <v>63.6</v>
      </c>
      <c r="K390" s="42">
        <v>1</v>
      </c>
      <c r="L390" s="42" t="s">
        <v>994</v>
      </c>
      <c r="M390" s="42"/>
      <c r="N390" s="9" t="s">
        <v>5368</v>
      </c>
      <c r="O390" s="9">
        <v>1192340.3600000001</v>
      </c>
      <c r="P390" s="9"/>
      <c r="Q390" s="29"/>
      <c r="R390" s="42" t="s">
        <v>5058</v>
      </c>
      <c r="S390" s="42"/>
      <c r="T390" s="42" t="s">
        <v>266</v>
      </c>
      <c r="U390" s="42" t="s">
        <v>5059</v>
      </c>
      <c r="V390" s="42"/>
      <c r="W390" s="42"/>
      <c r="X390" s="42"/>
    </row>
    <row r="391" spans="1:24" s="5" customFormat="1" ht="38.25">
      <c r="A391" s="49">
        <v>380</v>
      </c>
      <c r="B391" s="11">
        <v>45292</v>
      </c>
      <c r="C391" s="42" t="s">
        <v>1923</v>
      </c>
      <c r="D391" s="42" t="s">
        <v>1386</v>
      </c>
      <c r="E391" s="6" t="s">
        <v>3235</v>
      </c>
      <c r="F391" s="42" t="s">
        <v>206</v>
      </c>
      <c r="G391" s="42">
        <v>16</v>
      </c>
      <c r="H391" s="42">
        <v>2</v>
      </c>
      <c r="I391" s="42"/>
      <c r="J391" s="8">
        <v>79.8</v>
      </c>
      <c r="K391" s="42">
        <v>1</v>
      </c>
      <c r="L391" s="42" t="s">
        <v>994</v>
      </c>
      <c r="M391" s="42"/>
      <c r="N391" s="9" t="s">
        <v>5373</v>
      </c>
      <c r="O391" s="9">
        <v>1496049.7</v>
      </c>
      <c r="P391" s="9"/>
      <c r="Q391" s="29"/>
      <c r="R391" s="42" t="s">
        <v>5268</v>
      </c>
      <c r="S391" s="11"/>
      <c r="T391" s="42" t="s">
        <v>266</v>
      </c>
      <c r="U391" s="42" t="s">
        <v>5267</v>
      </c>
      <c r="V391" s="42" t="s">
        <v>3499</v>
      </c>
      <c r="W391" s="42"/>
      <c r="X391" s="42"/>
    </row>
    <row r="392" spans="1:24" s="5" customFormat="1" ht="38.25">
      <c r="A392" s="49">
        <v>381</v>
      </c>
      <c r="B392" s="11">
        <v>45292</v>
      </c>
      <c r="C392" s="42" t="s">
        <v>1923</v>
      </c>
      <c r="D392" s="42" t="s">
        <v>1387</v>
      </c>
      <c r="E392" s="6" t="s">
        <v>3236</v>
      </c>
      <c r="F392" s="42" t="s">
        <v>206</v>
      </c>
      <c r="G392" s="42">
        <v>16</v>
      </c>
      <c r="H392" s="42">
        <v>3</v>
      </c>
      <c r="I392" s="42"/>
      <c r="J392" s="8">
        <v>64.8</v>
      </c>
      <c r="K392" s="42">
        <v>1</v>
      </c>
      <c r="L392" s="42" t="s">
        <v>994</v>
      </c>
      <c r="M392" s="42"/>
      <c r="N392" s="9" t="s">
        <v>5374</v>
      </c>
      <c r="O392" s="9">
        <v>1214837.3500000001</v>
      </c>
      <c r="P392" s="9"/>
      <c r="Q392" s="29"/>
      <c r="R392" s="42" t="s">
        <v>1012</v>
      </c>
      <c r="S392" s="11">
        <v>36252</v>
      </c>
      <c r="T392" s="42" t="s">
        <v>266</v>
      </c>
      <c r="U392" s="42" t="s">
        <v>2308</v>
      </c>
      <c r="V392" s="42"/>
      <c r="W392" s="42"/>
      <c r="X392" s="42"/>
    </row>
    <row r="393" spans="1:24" s="5" customFormat="1" ht="39" customHeight="1">
      <c r="A393" s="49">
        <v>382</v>
      </c>
      <c r="B393" s="11">
        <v>45292</v>
      </c>
      <c r="C393" s="42" t="s">
        <v>1923</v>
      </c>
      <c r="D393" s="42" t="s">
        <v>1388</v>
      </c>
      <c r="E393" s="6" t="s">
        <v>3237</v>
      </c>
      <c r="F393" s="42" t="s">
        <v>206</v>
      </c>
      <c r="G393" s="42" t="s">
        <v>3580</v>
      </c>
      <c r="H393" s="42">
        <v>3</v>
      </c>
      <c r="I393" s="42"/>
      <c r="J393" s="8">
        <v>31.3</v>
      </c>
      <c r="K393" s="42">
        <v>1</v>
      </c>
      <c r="L393" s="42" t="s">
        <v>994</v>
      </c>
      <c r="M393" s="42"/>
      <c r="N393" s="9" t="s">
        <v>5409</v>
      </c>
      <c r="O393" s="9">
        <v>586796.43999999994</v>
      </c>
      <c r="P393" s="9"/>
      <c r="Q393" s="29"/>
      <c r="R393" s="42" t="s">
        <v>4409</v>
      </c>
      <c r="S393" s="42"/>
      <c r="T393" s="42"/>
      <c r="U393" s="42" t="s">
        <v>4408</v>
      </c>
      <c r="V393" s="42"/>
      <c r="W393" s="42"/>
      <c r="X393" s="42"/>
    </row>
    <row r="394" spans="1:24" s="5" customFormat="1" ht="27.75" customHeight="1">
      <c r="A394" s="49">
        <v>383</v>
      </c>
      <c r="B394" s="11">
        <v>45292</v>
      </c>
      <c r="C394" s="42" t="s">
        <v>1923</v>
      </c>
      <c r="D394" s="42" t="s">
        <v>1389</v>
      </c>
      <c r="E394" s="6" t="s">
        <v>2341</v>
      </c>
      <c r="F394" s="42" t="s">
        <v>206</v>
      </c>
      <c r="G394" s="42" t="s">
        <v>3581</v>
      </c>
      <c r="H394" s="42">
        <v>2</v>
      </c>
      <c r="I394" s="42"/>
      <c r="J394" s="8">
        <v>41</v>
      </c>
      <c r="K394" s="42">
        <v>1</v>
      </c>
      <c r="L394" s="42" t="s">
        <v>994</v>
      </c>
      <c r="M394" s="42"/>
      <c r="N394" s="9" t="s">
        <v>5412</v>
      </c>
      <c r="O394" s="9">
        <v>768647.09</v>
      </c>
      <c r="P394" s="9"/>
      <c r="Q394" s="29"/>
      <c r="R394" s="42" t="s">
        <v>4407</v>
      </c>
      <c r="S394" s="42"/>
      <c r="T394" s="42"/>
      <c r="U394" s="42" t="s">
        <v>4410</v>
      </c>
      <c r="V394" s="42"/>
      <c r="W394" s="42"/>
      <c r="X394" s="42"/>
    </row>
    <row r="395" spans="1:24" s="5" customFormat="1" ht="38.25">
      <c r="A395" s="49">
        <v>384</v>
      </c>
      <c r="B395" s="11">
        <v>45292</v>
      </c>
      <c r="C395" s="42" t="s">
        <v>1923</v>
      </c>
      <c r="D395" s="42" t="s">
        <v>1390</v>
      </c>
      <c r="E395" s="6" t="s">
        <v>2342</v>
      </c>
      <c r="F395" s="42" t="s">
        <v>206</v>
      </c>
      <c r="G395" s="42">
        <v>20</v>
      </c>
      <c r="H395" s="42">
        <v>1</v>
      </c>
      <c r="I395" s="42"/>
      <c r="J395" s="8">
        <v>61.2</v>
      </c>
      <c r="K395" s="42">
        <v>1</v>
      </c>
      <c r="L395" s="42" t="s">
        <v>994</v>
      </c>
      <c r="M395" s="42"/>
      <c r="N395" s="9" t="s">
        <v>5411</v>
      </c>
      <c r="O395" s="9">
        <v>1147346.3899999999</v>
      </c>
      <c r="P395" s="9"/>
      <c r="Q395" s="29"/>
      <c r="R395" s="42" t="s">
        <v>5060</v>
      </c>
      <c r="S395" s="42"/>
      <c r="T395" s="42" t="s">
        <v>4579</v>
      </c>
      <c r="U395" s="42" t="s">
        <v>5061</v>
      </c>
      <c r="V395" s="42"/>
      <c r="W395" s="42"/>
      <c r="X395" s="42"/>
    </row>
    <row r="396" spans="1:24" s="5" customFormat="1" ht="63.75">
      <c r="A396" s="49">
        <v>385</v>
      </c>
      <c r="B396" s="11">
        <v>45292</v>
      </c>
      <c r="C396" s="42" t="s">
        <v>1923</v>
      </c>
      <c r="D396" s="42" t="s">
        <v>1391</v>
      </c>
      <c r="E396" s="6" t="s">
        <v>3578</v>
      </c>
      <c r="F396" s="42" t="s">
        <v>206</v>
      </c>
      <c r="G396" s="42">
        <v>20</v>
      </c>
      <c r="H396" s="42">
        <v>5</v>
      </c>
      <c r="I396" s="42"/>
      <c r="J396" s="8">
        <v>61.6</v>
      </c>
      <c r="K396" s="42">
        <v>2</v>
      </c>
      <c r="L396" s="42" t="s">
        <v>994</v>
      </c>
      <c r="M396" s="42"/>
      <c r="N396" s="9" t="s">
        <v>5410</v>
      </c>
      <c r="O396" s="9">
        <v>1154845.3799999999</v>
      </c>
      <c r="P396" s="9"/>
      <c r="Q396" s="29"/>
      <c r="R396" s="42" t="s">
        <v>4593</v>
      </c>
      <c r="S396" s="11" t="s">
        <v>4594</v>
      </c>
      <c r="T396" s="42" t="s">
        <v>4579</v>
      </c>
      <c r="U396" s="42" t="s">
        <v>4595</v>
      </c>
      <c r="V396" s="42">
        <v>38.19</v>
      </c>
      <c r="W396" s="42"/>
      <c r="X396" s="42"/>
    </row>
    <row r="397" spans="1:24" s="5" customFormat="1" ht="51">
      <c r="A397" s="49">
        <v>386</v>
      </c>
      <c r="B397" s="11">
        <v>45292</v>
      </c>
      <c r="C397" s="42" t="s">
        <v>1923</v>
      </c>
      <c r="D397" s="42" t="s">
        <v>161</v>
      </c>
      <c r="E397" s="6" t="s">
        <v>2941</v>
      </c>
      <c r="F397" s="42" t="s">
        <v>206</v>
      </c>
      <c r="G397" s="42">
        <v>24</v>
      </c>
      <c r="H397" s="42">
        <v>6</v>
      </c>
      <c r="I397" s="42" t="s">
        <v>5413</v>
      </c>
      <c r="J397" s="8">
        <f>80.47*613/1000</f>
        <v>49.328110000000002</v>
      </c>
      <c r="K397" s="42">
        <v>2</v>
      </c>
      <c r="L397" s="42" t="s">
        <v>994</v>
      </c>
      <c r="M397" s="42"/>
      <c r="N397" s="9" t="s">
        <v>5414</v>
      </c>
      <c r="O397" s="9">
        <v>918227.69</v>
      </c>
      <c r="P397" s="9"/>
      <c r="Q397" s="29"/>
      <c r="R397" s="42"/>
      <c r="S397" s="42"/>
      <c r="T397" s="42"/>
      <c r="U397" s="42"/>
      <c r="V397" s="42"/>
      <c r="W397" s="42"/>
      <c r="X397" s="42"/>
    </row>
    <row r="398" spans="1:24" s="5" customFormat="1" ht="51">
      <c r="A398" s="49">
        <v>387</v>
      </c>
      <c r="B398" s="11">
        <v>45292</v>
      </c>
      <c r="C398" s="42" t="s">
        <v>1923</v>
      </c>
      <c r="D398" s="42" t="s">
        <v>5354</v>
      </c>
      <c r="E398" s="6" t="s">
        <v>1064</v>
      </c>
      <c r="F398" s="42" t="s">
        <v>206</v>
      </c>
      <c r="G398" s="42" t="s">
        <v>1368</v>
      </c>
      <c r="H398" s="42">
        <v>8</v>
      </c>
      <c r="I398" s="42"/>
      <c r="J398" s="8">
        <v>30.5</v>
      </c>
      <c r="K398" s="42">
        <v>2</v>
      </c>
      <c r="L398" s="42" t="s">
        <v>994</v>
      </c>
      <c r="M398" s="42"/>
      <c r="N398" s="9" t="s">
        <v>5355</v>
      </c>
      <c r="O398" s="9"/>
      <c r="P398" s="9"/>
      <c r="Q398" s="29"/>
      <c r="R398" s="42" t="s">
        <v>3723</v>
      </c>
      <c r="S398" s="11">
        <v>29279</v>
      </c>
      <c r="T398" s="42" t="s">
        <v>266</v>
      </c>
      <c r="U398" s="42" t="s">
        <v>3724</v>
      </c>
      <c r="V398" s="42">
        <v>19.420000000000002</v>
      </c>
      <c r="W398" s="42"/>
      <c r="X398" s="42" t="s">
        <v>3960</v>
      </c>
    </row>
    <row r="399" spans="1:24" s="5" customFormat="1" ht="38.25">
      <c r="A399" s="49">
        <v>388</v>
      </c>
      <c r="B399" s="11">
        <v>45292</v>
      </c>
      <c r="C399" s="42" t="s">
        <v>1923</v>
      </c>
      <c r="D399" s="42" t="s">
        <v>1392</v>
      </c>
      <c r="E399" s="6" t="s">
        <v>2862</v>
      </c>
      <c r="F399" s="42" t="s">
        <v>206</v>
      </c>
      <c r="G399" s="42">
        <v>25</v>
      </c>
      <c r="H399" s="42">
        <v>36</v>
      </c>
      <c r="I399" s="42"/>
      <c r="J399" s="8">
        <v>64.3</v>
      </c>
      <c r="K399" s="42">
        <v>9</v>
      </c>
      <c r="L399" s="42" t="s">
        <v>994</v>
      </c>
      <c r="M399" s="42"/>
      <c r="N399" s="9" t="s">
        <v>5372</v>
      </c>
      <c r="O399" s="9">
        <v>1273878.1599999999</v>
      </c>
      <c r="P399" s="9"/>
      <c r="Q399" s="29"/>
      <c r="R399" s="42" t="s">
        <v>4407</v>
      </c>
      <c r="S399" s="42"/>
      <c r="T399" s="42"/>
      <c r="U399" s="42" t="s">
        <v>4411</v>
      </c>
      <c r="V399" s="42"/>
      <c r="W399" s="42"/>
      <c r="X399" s="42"/>
    </row>
    <row r="400" spans="1:24" s="5" customFormat="1" ht="51">
      <c r="A400" s="49">
        <v>389</v>
      </c>
      <c r="B400" s="11">
        <v>45292</v>
      </c>
      <c r="C400" s="42" t="s">
        <v>1923</v>
      </c>
      <c r="D400" s="42" t="s">
        <v>1393</v>
      </c>
      <c r="E400" s="6" t="s">
        <v>2207</v>
      </c>
      <c r="F400" s="42" t="s">
        <v>206</v>
      </c>
      <c r="G400" s="42">
        <v>26</v>
      </c>
      <c r="H400" s="42">
        <v>5</v>
      </c>
      <c r="I400" s="42"/>
      <c r="J400" s="8">
        <v>61.8</v>
      </c>
      <c r="K400" s="42">
        <v>2</v>
      </c>
      <c r="L400" s="42" t="s">
        <v>994</v>
      </c>
      <c r="M400" s="42"/>
      <c r="N400" s="9" t="s">
        <v>5416</v>
      </c>
      <c r="O400" s="9">
        <v>1158594.8799999999</v>
      </c>
      <c r="P400" s="9"/>
      <c r="Q400" s="29"/>
      <c r="R400" s="42" t="s">
        <v>4652</v>
      </c>
      <c r="S400" s="11">
        <v>43609</v>
      </c>
      <c r="T400" s="42" t="s">
        <v>266</v>
      </c>
      <c r="U400" s="42" t="s">
        <v>4031</v>
      </c>
      <c r="V400" s="42">
        <v>62.2</v>
      </c>
      <c r="W400" s="42"/>
      <c r="X400" s="42"/>
    </row>
    <row r="401" spans="1:24" s="5" customFormat="1" ht="38.25">
      <c r="A401" s="49">
        <v>390</v>
      </c>
      <c r="B401" s="11">
        <v>45292</v>
      </c>
      <c r="C401" s="42" t="s">
        <v>1923</v>
      </c>
      <c r="D401" s="42" t="s">
        <v>802</v>
      </c>
      <c r="E401" s="6" t="s">
        <v>3383</v>
      </c>
      <c r="F401" s="42" t="s">
        <v>206</v>
      </c>
      <c r="G401" s="42">
        <v>27</v>
      </c>
      <c r="H401" s="42">
        <v>2</v>
      </c>
      <c r="I401" s="42"/>
      <c r="J401" s="8">
        <v>48.9</v>
      </c>
      <c r="K401" s="42">
        <v>2</v>
      </c>
      <c r="L401" s="42" t="s">
        <v>994</v>
      </c>
      <c r="M401" s="42"/>
      <c r="N401" s="9" t="s">
        <v>5415</v>
      </c>
      <c r="O401" s="9">
        <v>960855.66</v>
      </c>
      <c r="P401" s="9"/>
      <c r="Q401" s="29"/>
      <c r="R401" s="42" t="s">
        <v>4413</v>
      </c>
      <c r="S401" s="42"/>
      <c r="T401" s="42"/>
      <c r="U401" s="42" t="s">
        <v>4412</v>
      </c>
      <c r="V401" s="42"/>
      <c r="W401" s="42"/>
      <c r="X401" s="42"/>
    </row>
    <row r="402" spans="1:24" s="5" customFormat="1" ht="97.5" customHeight="1">
      <c r="A402" s="49">
        <v>391</v>
      </c>
      <c r="B402" s="11">
        <v>45292</v>
      </c>
      <c r="C402" s="42" t="s">
        <v>1923</v>
      </c>
      <c r="D402" s="42" t="s">
        <v>1596</v>
      </c>
      <c r="E402" s="6" t="s">
        <v>408</v>
      </c>
      <c r="F402" s="42" t="s">
        <v>206</v>
      </c>
      <c r="G402" s="42">
        <v>32</v>
      </c>
      <c r="H402" s="42">
        <v>102</v>
      </c>
      <c r="I402" s="42"/>
      <c r="J402" s="8">
        <v>43.6</v>
      </c>
      <c r="K402" s="42">
        <v>1</v>
      </c>
      <c r="L402" s="42" t="s">
        <v>994</v>
      </c>
      <c r="M402" s="11">
        <v>41410</v>
      </c>
      <c r="N402" s="9" t="s">
        <v>3441</v>
      </c>
      <c r="O402" s="9">
        <v>838315.08</v>
      </c>
      <c r="P402" s="9"/>
      <c r="Q402" s="29"/>
      <c r="R402" s="42" t="s">
        <v>3752</v>
      </c>
      <c r="S402" s="11" t="s">
        <v>3753</v>
      </c>
      <c r="T402" s="42" t="s">
        <v>3338</v>
      </c>
      <c r="U402" s="42" t="s">
        <v>3754</v>
      </c>
      <c r="V402" s="42" t="s">
        <v>3755</v>
      </c>
      <c r="W402" s="42"/>
      <c r="X402" s="42"/>
    </row>
    <row r="403" spans="1:24" s="5" customFormat="1" ht="76.5">
      <c r="A403" s="49">
        <v>392</v>
      </c>
      <c r="B403" s="11">
        <v>45292</v>
      </c>
      <c r="C403" s="42" t="s">
        <v>1923</v>
      </c>
      <c r="D403" s="42" t="s">
        <v>1394</v>
      </c>
      <c r="E403" s="6" t="s">
        <v>2145</v>
      </c>
      <c r="F403" s="42" t="s">
        <v>206</v>
      </c>
      <c r="G403" s="42">
        <v>34</v>
      </c>
      <c r="H403" s="42">
        <v>20</v>
      </c>
      <c r="I403" s="42"/>
      <c r="J403" s="8">
        <v>28.4</v>
      </c>
      <c r="K403" s="42">
        <v>2</v>
      </c>
      <c r="L403" s="42" t="s">
        <v>994</v>
      </c>
      <c r="M403" s="42"/>
      <c r="N403" s="9" t="s">
        <v>5388</v>
      </c>
      <c r="O403" s="9">
        <v>553171.51</v>
      </c>
      <c r="P403" s="9"/>
      <c r="Q403" s="29"/>
      <c r="R403" s="14" t="s">
        <v>4976</v>
      </c>
      <c r="S403" s="11">
        <v>44798</v>
      </c>
      <c r="T403" s="14" t="s">
        <v>266</v>
      </c>
      <c r="U403" s="14" t="s">
        <v>4977</v>
      </c>
      <c r="V403" s="42"/>
      <c r="W403" s="42"/>
      <c r="X403" s="42"/>
    </row>
    <row r="404" spans="1:24" s="5" customFormat="1" ht="63.75">
      <c r="A404" s="49">
        <v>393</v>
      </c>
      <c r="B404" s="11">
        <v>45292</v>
      </c>
      <c r="C404" s="42" t="s">
        <v>1923</v>
      </c>
      <c r="D404" s="42" t="s">
        <v>5201</v>
      </c>
      <c r="E404" s="6" t="s">
        <v>5202</v>
      </c>
      <c r="F404" s="42" t="s">
        <v>206</v>
      </c>
      <c r="G404" s="42">
        <v>34</v>
      </c>
      <c r="H404" s="42">
        <v>68</v>
      </c>
      <c r="I404" s="42"/>
      <c r="J404" s="8">
        <v>28.4</v>
      </c>
      <c r="K404" s="42">
        <v>5</v>
      </c>
      <c r="L404" s="42" t="s">
        <v>994</v>
      </c>
      <c r="M404" s="11">
        <v>41913</v>
      </c>
      <c r="N404" s="9" t="s">
        <v>5203</v>
      </c>
      <c r="O404" s="9">
        <v>553171.51</v>
      </c>
      <c r="P404" s="9">
        <v>553171</v>
      </c>
      <c r="Q404" s="8">
        <v>553171</v>
      </c>
      <c r="R404" s="42" t="s">
        <v>5867</v>
      </c>
      <c r="S404" s="11">
        <v>45079</v>
      </c>
      <c r="T404" s="14"/>
      <c r="U404" s="42" t="s">
        <v>5868</v>
      </c>
      <c r="V404" s="42"/>
      <c r="W404" s="42" t="s">
        <v>5923</v>
      </c>
      <c r="X404" s="42" t="s">
        <v>5752</v>
      </c>
    </row>
    <row r="405" spans="1:24" s="5" customFormat="1" ht="51">
      <c r="A405" s="49">
        <v>394</v>
      </c>
      <c r="B405" s="11">
        <v>45292</v>
      </c>
      <c r="C405" s="42" t="s">
        <v>1923</v>
      </c>
      <c r="D405" s="42" t="s">
        <v>1395</v>
      </c>
      <c r="E405" s="6" t="s">
        <v>181</v>
      </c>
      <c r="F405" s="42" t="s">
        <v>206</v>
      </c>
      <c r="G405" s="42">
        <v>34</v>
      </c>
      <c r="H405" s="42">
        <v>99</v>
      </c>
      <c r="I405" s="42"/>
      <c r="J405" s="8">
        <v>28</v>
      </c>
      <c r="K405" s="42">
        <v>7</v>
      </c>
      <c r="L405" s="42" t="s">
        <v>994</v>
      </c>
      <c r="M405" s="42"/>
      <c r="N405" s="9" t="s">
        <v>5386</v>
      </c>
      <c r="O405" s="9">
        <v>545380.36</v>
      </c>
      <c r="P405" s="9"/>
      <c r="Q405" s="29"/>
      <c r="R405" s="42" t="s">
        <v>3917</v>
      </c>
      <c r="S405" s="11">
        <v>43411</v>
      </c>
      <c r="T405" s="42" t="s">
        <v>266</v>
      </c>
      <c r="U405" s="42" t="s">
        <v>3918</v>
      </c>
      <c r="V405" s="42">
        <v>28.02</v>
      </c>
      <c r="W405" s="42"/>
      <c r="X405" s="42"/>
    </row>
    <row r="406" spans="1:24" s="5" customFormat="1" ht="38.25">
      <c r="A406" s="49">
        <v>395</v>
      </c>
      <c r="B406" s="11">
        <v>45292</v>
      </c>
      <c r="C406" s="42" t="s">
        <v>1923</v>
      </c>
      <c r="D406" s="42" t="s">
        <v>1396</v>
      </c>
      <c r="E406" s="6" t="s">
        <v>746</v>
      </c>
      <c r="F406" s="42" t="s">
        <v>206</v>
      </c>
      <c r="G406" s="42">
        <v>34</v>
      </c>
      <c r="H406" s="42">
        <v>100</v>
      </c>
      <c r="I406" s="42"/>
      <c r="J406" s="8">
        <v>28.4</v>
      </c>
      <c r="K406" s="42">
        <v>7</v>
      </c>
      <c r="L406" s="42" t="s">
        <v>994</v>
      </c>
      <c r="M406" s="42"/>
      <c r="N406" s="9" t="s">
        <v>5387</v>
      </c>
      <c r="O406" s="9">
        <v>553171.51</v>
      </c>
      <c r="P406" s="9"/>
      <c r="Q406" s="29"/>
      <c r="R406" s="42" t="s">
        <v>1013</v>
      </c>
      <c r="S406" s="11">
        <v>31681</v>
      </c>
      <c r="T406" s="42" t="s">
        <v>266</v>
      </c>
      <c r="U406" s="42" t="s">
        <v>1775</v>
      </c>
      <c r="V406" s="42"/>
      <c r="W406" s="42"/>
      <c r="X406" s="42"/>
    </row>
    <row r="407" spans="1:24" s="5" customFormat="1" ht="25.5">
      <c r="A407" s="49">
        <v>396</v>
      </c>
      <c r="B407" s="11">
        <v>45292</v>
      </c>
      <c r="C407" s="42" t="s">
        <v>1923</v>
      </c>
      <c r="D407" s="42"/>
      <c r="E407" s="6" t="s">
        <v>242</v>
      </c>
      <c r="F407" s="42" t="s">
        <v>206</v>
      </c>
      <c r="G407" s="42" t="s">
        <v>1458</v>
      </c>
      <c r="H407" s="42">
        <v>100</v>
      </c>
      <c r="I407" s="42"/>
      <c r="J407" s="8">
        <v>35.33</v>
      </c>
      <c r="K407" s="42">
        <v>4</v>
      </c>
      <c r="L407" s="42" t="s">
        <v>994</v>
      </c>
      <c r="M407" s="42"/>
      <c r="N407" s="9" t="s">
        <v>3579</v>
      </c>
      <c r="O407" s="9"/>
      <c r="P407" s="9"/>
      <c r="Q407" s="29"/>
      <c r="R407" s="42" t="s">
        <v>4722</v>
      </c>
      <c r="S407" s="42"/>
      <c r="T407" s="42" t="s">
        <v>266</v>
      </c>
      <c r="U407" s="42" t="s">
        <v>4414</v>
      </c>
      <c r="V407" s="42"/>
      <c r="W407" s="42"/>
      <c r="X407" s="42" t="s">
        <v>3960</v>
      </c>
    </row>
    <row r="408" spans="1:24" s="5" customFormat="1" ht="38.25">
      <c r="A408" s="49">
        <v>397</v>
      </c>
      <c r="B408" s="11">
        <v>45292</v>
      </c>
      <c r="C408" s="42" t="s">
        <v>1923</v>
      </c>
      <c r="D408" s="42"/>
      <c r="E408" s="6" t="s">
        <v>1836</v>
      </c>
      <c r="F408" s="42" t="s">
        <v>206</v>
      </c>
      <c r="G408" s="42" t="s">
        <v>1458</v>
      </c>
      <c r="H408" s="42">
        <v>102</v>
      </c>
      <c r="I408" s="42"/>
      <c r="J408" s="8">
        <v>35.47</v>
      </c>
      <c r="K408" s="42">
        <v>4</v>
      </c>
      <c r="L408" s="42" t="s">
        <v>994</v>
      </c>
      <c r="M408" s="42"/>
      <c r="N408" s="9" t="s">
        <v>3579</v>
      </c>
      <c r="O408" s="9"/>
      <c r="P408" s="9"/>
      <c r="Q408" s="29"/>
      <c r="R408" s="42" t="s">
        <v>1014</v>
      </c>
      <c r="S408" s="11">
        <v>35721</v>
      </c>
      <c r="T408" s="42" t="s">
        <v>266</v>
      </c>
      <c r="U408" s="42" t="s">
        <v>1776</v>
      </c>
      <c r="V408" s="42"/>
      <c r="W408" s="42"/>
      <c r="X408" s="42" t="s">
        <v>3960</v>
      </c>
    </row>
    <row r="409" spans="1:24" s="5" customFormat="1" ht="25.5">
      <c r="A409" s="49">
        <v>398</v>
      </c>
      <c r="B409" s="11">
        <v>45292</v>
      </c>
      <c r="C409" s="42" t="s">
        <v>1923</v>
      </c>
      <c r="D409" s="42"/>
      <c r="E409" s="6" t="s">
        <v>2746</v>
      </c>
      <c r="F409" s="42" t="s">
        <v>206</v>
      </c>
      <c r="G409" s="42" t="s">
        <v>1458</v>
      </c>
      <c r="H409" s="42">
        <v>138</v>
      </c>
      <c r="I409" s="42"/>
      <c r="J409" s="8">
        <v>49.89</v>
      </c>
      <c r="K409" s="42">
        <v>9</v>
      </c>
      <c r="L409" s="42" t="s">
        <v>994</v>
      </c>
      <c r="M409" s="42"/>
      <c r="N409" s="9" t="s">
        <v>3579</v>
      </c>
      <c r="O409" s="9"/>
      <c r="P409" s="9"/>
      <c r="Q409" s="29"/>
      <c r="R409" s="42" t="s">
        <v>4723</v>
      </c>
      <c r="S409" s="42"/>
      <c r="T409" s="42" t="s">
        <v>266</v>
      </c>
      <c r="U409" s="42" t="s">
        <v>4724</v>
      </c>
      <c r="V409" s="42"/>
      <c r="W409" s="42"/>
      <c r="X409" s="42" t="s">
        <v>3960</v>
      </c>
    </row>
    <row r="410" spans="1:24" s="5" customFormat="1" ht="76.5">
      <c r="A410" s="49">
        <v>399</v>
      </c>
      <c r="B410" s="11">
        <v>45292</v>
      </c>
      <c r="C410" s="42" t="s">
        <v>1923</v>
      </c>
      <c r="D410" s="42" t="s">
        <v>1397</v>
      </c>
      <c r="E410" s="6" t="s">
        <v>2865</v>
      </c>
      <c r="F410" s="42" t="s">
        <v>206</v>
      </c>
      <c r="G410" s="42">
        <v>36</v>
      </c>
      <c r="H410" s="42">
        <v>30</v>
      </c>
      <c r="I410" s="42"/>
      <c r="J410" s="8">
        <v>36.5</v>
      </c>
      <c r="K410" s="42">
        <v>2</v>
      </c>
      <c r="L410" s="42" t="s">
        <v>994</v>
      </c>
      <c r="M410" s="42"/>
      <c r="N410" s="9" t="s">
        <v>5352</v>
      </c>
      <c r="O410" s="9">
        <v>710942.26</v>
      </c>
      <c r="P410" s="9"/>
      <c r="Q410" s="29"/>
      <c r="R410" s="42" t="s">
        <v>5855</v>
      </c>
      <c r="S410" s="11">
        <v>45062</v>
      </c>
      <c r="T410" s="42" t="s">
        <v>266</v>
      </c>
      <c r="U410" s="42" t="s">
        <v>5856</v>
      </c>
      <c r="V410" s="42"/>
      <c r="W410" s="42"/>
      <c r="X410" s="42"/>
    </row>
    <row r="411" spans="1:24" s="5" customFormat="1" ht="76.5">
      <c r="A411" s="49">
        <v>400</v>
      </c>
      <c r="B411" s="11">
        <v>45292</v>
      </c>
      <c r="C411" s="42" t="s">
        <v>1923</v>
      </c>
      <c r="D411" s="42" t="s">
        <v>217</v>
      </c>
      <c r="E411" s="6" t="s">
        <v>1806</v>
      </c>
      <c r="F411" s="42" t="s">
        <v>206</v>
      </c>
      <c r="G411" s="42">
        <v>36</v>
      </c>
      <c r="H411" s="42">
        <v>93</v>
      </c>
      <c r="I411" s="42"/>
      <c r="J411" s="8">
        <v>36.5</v>
      </c>
      <c r="K411" s="42">
        <v>6</v>
      </c>
      <c r="L411" s="42" t="s">
        <v>994</v>
      </c>
      <c r="M411" s="42"/>
      <c r="N411" s="9" t="s">
        <v>5351</v>
      </c>
      <c r="O411" s="9">
        <v>710942.26</v>
      </c>
      <c r="P411" s="9"/>
      <c r="Q411" s="29"/>
      <c r="R411" s="42" t="s">
        <v>3710</v>
      </c>
      <c r="S411" s="11">
        <v>32567</v>
      </c>
      <c r="T411" s="42" t="s">
        <v>266</v>
      </c>
      <c r="U411" s="42" t="s">
        <v>3711</v>
      </c>
      <c r="V411" s="42">
        <v>18.399999999999999</v>
      </c>
      <c r="W411" s="42"/>
      <c r="X411" s="42"/>
    </row>
    <row r="412" spans="1:24" s="5" customFormat="1" ht="76.5">
      <c r="A412" s="49">
        <v>401</v>
      </c>
      <c r="B412" s="11">
        <v>45292</v>
      </c>
      <c r="C412" s="42" t="s">
        <v>1923</v>
      </c>
      <c r="D412" s="42" t="s">
        <v>218</v>
      </c>
      <c r="E412" s="6" t="s">
        <v>474</v>
      </c>
      <c r="F412" s="42" t="s">
        <v>206</v>
      </c>
      <c r="G412" s="42">
        <v>36</v>
      </c>
      <c r="H412" s="42">
        <v>130</v>
      </c>
      <c r="I412" s="42"/>
      <c r="J412" s="8">
        <v>28.6</v>
      </c>
      <c r="K412" s="42">
        <v>9</v>
      </c>
      <c r="L412" s="42" t="s">
        <v>994</v>
      </c>
      <c r="M412" s="42"/>
      <c r="N412" s="9" t="s">
        <v>5350</v>
      </c>
      <c r="O412" s="9">
        <v>557067.07999999996</v>
      </c>
      <c r="P412" s="9"/>
      <c r="Q412" s="29"/>
      <c r="R412" s="42" t="s">
        <v>4403</v>
      </c>
      <c r="S412" s="42"/>
      <c r="T412" s="42"/>
      <c r="U412" s="42" t="s">
        <v>4415</v>
      </c>
      <c r="V412" s="42"/>
      <c r="W412" s="42"/>
      <c r="X412" s="42"/>
    </row>
    <row r="413" spans="1:24" s="5" customFormat="1" ht="38.25">
      <c r="A413" s="49">
        <v>402</v>
      </c>
      <c r="B413" s="11">
        <v>45292</v>
      </c>
      <c r="C413" s="42" t="s">
        <v>1923</v>
      </c>
      <c r="D413" s="42" t="s">
        <v>219</v>
      </c>
      <c r="E413" s="6" t="s">
        <v>2361</v>
      </c>
      <c r="F413" s="42" t="s">
        <v>206</v>
      </c>
      <c r="G413" s="42">
        <v>38</v>
      </c>
      <c r="H413" s="42">
        <v>32</v>
      </c>
      <c r="I413" s="42"/>
      <c r="J413" s="8">
        <v>35.6</v>
      </c>
      <c r="K413" s="42">
        <v>3</v>
      </c>
      <c r="L413" s="42" t="s">
        <v>994</v>
      </c>
      <c r="M413" s="42"/>
      <c r="N413" s="9" t="s">
        <v>5384</v>
      </c>
      <c r="O413" s="9">
        <v>693412.17</v>
      </c>
      <c r="P413" s="9"/>
      <c r="Q413" s="29"/>
      <c r="R413" s="42" t="s">
        <v>1522</v>
      </c>
      <c r="S413" s="11">
        <v>33281</v>
      </c>
      <c r="T413" s="42" t="s">
        <v>266</v>
      </c>
      <c r="U413" s="42" t="s">
        <v>1777</v>
      </c>
      <c r="V413" s="42"/>
      <c r="W413" s="42"/>
      <c r="X413" s="42"/>
    </row>
    <row r="414" spans="1:24" s="5" customFormat="1" ht="38.25">
      <c r="A414" s="49">
        <v>403</v>
      </c>
      <c r="B414" s="11">
        <v>45292</v>
      </c>
      <c r="C414" s="42" t="s">
        <v>1923</v>
      </c>
      <c r="D414" s="42" t="s">
        <v>220</v>
      </c>
      <c r="E414" s="6" t="s">
        <v>1062</v>
      </c>
      <c r="F414" s="42" t="s">
        <v>206</v>
      </c>
      <c r="G414" s="42">
        <v>38</v>
      </c>
      <c r="H414" s="42">
        <v>114</v>
      </c>
      <c r="I414" s="42"/>
      <c r="J414" s="8">
        <v>29.1</v>
      </c>
      <c r="K414" s="42">
        <v>8</v>
      </c>
      <c r="L414" s="42" t="s">
        <v>994</v>
      </c>
      <c r="M414" s="42"/>
      <c r="N414" s="9" t="s">
        <v>5385</v>
      </c>
      <c r="O414" s="9">
        <v>566806.02</v>
      </c>
      <c r="P414" s="9"/>
      <c r="Q414" s="29"/>
      <c r="R414" s="42" t="s">
        <v>4417</v>
      </c>
      <c r="S414" s="42"/>
      <c r="T414" s="42"/>
      <c r="U414" s="42" t="s">
        <v>4416</v>
      </c>
      <c r="V414" s="42"/>
      <c r="W414" s="42"/>
      <c r="X414" s="42"/>
    </row>
    <row r="415" spans="1:24" s="5" customFormat="1" ht="38.25">
      <c r="A415" s="49">
        <v>404</v>
      </c>
      <c r="B415" s="11">
        <v>45292</v>
      </c>
      <c r="C415" s="42" t="s">
        <v>1923</v>
      </c>
      <c r="D415" s="42" t="s">
        <v>222</v>
      </c>
      <c r="E415" s="6" t="s">
        <v>1440</v>
      </c>
      <c r="F415" s="42" t="s">
        <v>206</v>
      </c>
      <c r="G415" s="42" t="s">
        <v>1369</v>
      </c>
      <c r="H415" s="42">
        <v>31</v>
      </c>
      <c r="I415" s="42"/>
      <c r="J415" s="8">
        <v>50.3</v>
      </c>
      <c r="K415" s="42">
        <v>4</v>
      </c>
      <c r="L415" s="42" t="s">
        <v>994</v>
      </c>
      <c r="M415" s="42"/>
      <c r="N415" s="9" t="s">
        <v>5383</v>
      </c>
      <c r="O415" s="9">
        <v>994561.28</v>
      </c>
      <c r="P415" s="9"/>
      <c r="Q415" s="29"/>
      <c r="R415" s="42" t="s">
        <v>5949</v>
      </c>
      <c r="S415" s="42"/>
      <c r="T415" s="42"/>
      <c r="U415" s="42" t="s">
        <v>5950</v>
      </c>
      <c r="V415" s="42"/>
      <c r="W415" s="42"/>
      <c r="X415" s="42"/>
    </row>
    <row r="416" spans="1:24" s="5" customFormat="1" ht="38.25">
      <c r="A416" s="49">
        <v>405</v>
      </c>
      <c r="B416" s="11">
        <v>45292</v>
      </c>
      <c r="C416" s="42" t="s">
        <v>1923</v>
      </c>
      <c r="D416" s="42" t="s">
        <v>221</v>
      </c>
      <c r="E416" s="6" t="s">
        <v>1441</v>
      </c>
      <c r="F416" s="42" t="s">
        <v>206</v>
      </c>
      <c r="G416" s="42" t="s">
        <v>1369</v>
      </c>
      <c r="H416" s="42">
        <v>39</v>
      </c>
      <c r="I416" s="42"/>
      <c r="J416" s="8">
        <v>50.3</v>
      </c>
      <c r="K416" s="42">
        <v>5</v>
      </c>
      <c r="L416" s="42" t="s">
        <v>994</v>
      </c>
      <c r="M416" s="42"/>
      <c r="N416" s="9" t="s">
        <v>5382</v>
      </c>
      <c r="O416" s="9">
        <v>994561.28</v>
      </c>
      <c r="P416" s="9"/>
      <c r="Q416" s="29"/>
      <c r="R416" s="42" t="s">
        <v>4407</v>
      </c>
      <c r="S416" s="42"/>
      <c r="T416" s="42"/>
      <c r="U416" s="42" t="s">
        <v>4418</v>
      </c>
      <c r="V416" s="42"/>
      <c r="W416" s="42"/>
      <c r="X416" s="42"/>
    </row>
    <row r="417" spans="1:24" s="5" customFormat="1" ht="53.25" customHeight="1">
      <c r="A417" s="49">
        <v>406</v>
      </c>
      <c r="B417" s="11">
        <v>45292</v>
      </c>
      <c r="C417" s="42" t="s">
        <v>1923</v>
      </c>
      <c r="D417" s="42" t="s">
        <v>223</v>
      </c>
      <c r="E417" s="6" t="s">
        <v>3686</v>
      </c>
      <c r="F417" s="42" t="s">
        <v>206</v>
      </c>
      <c r="G417" s="42" t="s">
        <v>1369</v>
      </c>
      <c r="H417" s="42">
        <v>85</v>
      </c>
      <c r="I417" s="42"/>
      <c r="J417" s="8">
        <v>35.700000000000003</v>
      </c>
      <c r="K417" s="42">
        <v>2</v>
      </c>
      <c r="L417" s="42" t="s">
        <v>994</v>
      </c>
      <c r="M417" s="42"/>
      <c r="N417" s="9" t="s">
        <v>5381</v>
      </c>
      <c r="O417" s="9">
        <v>705881.46</v>
      </c>
      <c r="P417" s="9"/>
      <c r="Q417" s="29"/>
      <c r="R417" s="42" t="s">
        <v>421</v>
      </c>
      <c r="S417" s="11">
        <v>42786</v>
      </c>
      <c r="T417" s="42" t="s">
        <v>266</v>
      </c>
      <c r="U417" s="42" t="s">
        <v>422</v>
      </c>
      <c r="V417" s="42">
        <v>35.72</v>
      </c>
      <c r="W417" s="42"/>
      <c r="X417" s="42"/>
    </row>
    <row r="418" spans="1:24" s="5" customFormat="1" ht="25.5">
      <c r="A418" s="49">
        <v>407</v>
      </c>
      <c r="B418" s="11">
        <v>45292</v>
      </c>
      <c r="C418" s="42" t="s">
        <v>1923</v>
      </c>
      <c r="D418" s="42" t="s">
        <v>224</v>
      </c>
      <c r="E418" s="6" t="s">
        <v>3482</v>
      </c>
      <c r="F418" s="42" t="s">
        <v>206</v>
      </c>
      <c r="G418" s="42" t="s">
        <v>50</v>
      </c>
      <c r="H418" s="42">
        <v>77</v>
      </c>
      <c r="I418" s="42"/>
      <c r="J418" s="8">
        <v>35.07</v>
      </c>
      <c r="K418" s="42">
        <v>1</v>
      </c>
      <c r="L418" s="42" t="s">
        <v>994</v>
      </c>
      <c r="M418" s="42"/>
      <c r="N418" s="9" t="s">
        <v>3579</v>
      </c>
      <c r="O418" s="9">
        <v>694017.91</v>
      </c>
      <c r="P418" s="9"/>
      <c r="Q418" s="29"/>
      <c r="R418" s="42" t="s">
        <v>4407</v>
      </c>
      <c r="S418" s="42"/>
      <c r="T418" s="42"/>
      <c r="U418" s="42" t="s">
        <v>4419</v>
      </c>
      <c r="V418" s="42"/>
      <c r="W418" s="42"/>
      <c r="X418" s="42"/>
    </row>
    <row r="419" spans="1:24" s="5" customFormat="1" ht="51">
      <c r="A419" s="49">
        <v>408</v>
      </c>
      <c r="B419" s="11">
        <v>45292</v>
      </c>
      <c r="C419" s="42" t="s">
        <v>1923</v>
      </c>
      <c r="D419" s="42" t="s">
        <v>225</v>
      </c>
      <c r="E419" s="6" t="s">
        <v>904</v>
      </c>
      <c r="F419" s="42" t="s">
        <v>206</v>
      </c>
      <c r="G419" s="42">
        <v>39</v>
      </c>
      <c r="H419" s="42">
        <v>61</v>
      </c>
      <c r="I419" s="42"/>
      <c r="J419" s="8">
        <v>63.8</v>
      </c>
      <c r="K419" s="42">
        <v>7</v>
      </c>
      <c r="L419" s="42" t="s">
        <v>994</v>
      </c>
      <c r="M419" s="42"/>
      <c r="N419" s="9" t="s">
        <v>5380</v>
      </c>
      <c r="O419" s="9">
        <v>1263972.42</v>
      </c>
      <c r="P419" s="9"/>
      <c r="Q419" s="29"/>
      <c r="R419" s="42" t="s">
        <v>96</v>
      </c>
      <c r="S419" s="11">
        <v>42520</v>
      </c>
      <c r="T419" s="42" t="s">
        <v>266</v>
      </c>
      <c r="U419" s="42" t="s">
        <v>97</v>
      </c>
      <c r="V419" s="42">
        <v>63.81</v>
      </c>
      <c r="W419" s="42"/>
      <c r="X419" s="42"/>
    </row>
    <row r="420" spans="1:24" s="5" customFormat="1" ht="38.25">
      <c r="A420" s="49">
        <v>409</v>
      </c>
      <c r="B420" s="11">
        <v>45292</v>
      </c>
      <c r="C420" s="42" t="s">
        <v>1923</v>
      </c>
      <c r="D420" s="42" t="s">
        <v>2971</v>
      </c>
      <c r="E420" s="6" t="s">
        <v>371</v>
      </c>
      <c r="F420" s="42" t="s">
        <v>206</v>
      </c>
      <c r="G420" s="42">
        <v>41</v>
      </c>
      <c r="H420" s="42">
        <v>24</v>
      </c>
      <c r="I420" s="42"/>
      <c r="J420" s="8">
        <v>63.8</v>
      </c>
      <c r="K420" s="42">
        <v>6</v>
      </c>
      <c r="L420" s="42" t="s">
        <v>994</v>
      </c>
      <c r="M420" s="42"/>
      <c r="N420" s="9" t="s">
        <v>5379</v>
      </c>
      <c r="O420" s="9">
        <v>1263972.42</v>
      </c>
      <c r="P420" s="9"/>
      <c r="Q420" s="29"/>
      <c r="R420" s="42" t="s">
        <v>4420</v>
      </c>
      <c r="S420" s="42"/>
      <c r="T420" s="42"/>
      <c r="U420" s="42" t="s">
        <v>4421</v>
      </c>
      <c r="V420" s="42"/>
      <c r="W420" s="42"/>
      <c r="X420" s="42"/>
    </row>
    <row r="421" spans="1:24" s="5" customFormat="1" ht="38.25">
      <c r="A421" s="49">
        <v>410</v>
      </c>
      <c r="B421" s="11">
        <v>45292</v>
      </c>
      <c r="C421" s="42" t="s">
        <v>1923</v>
      </c>
      <c r="D421" s="42" t="s">
        <v>2660</v>
      </c>
      <c r="E421" s="6" t="s">
        <v>2766</v>
      </c>
      <c r="F421" s="42" t="s">
        <v>206</v>
      </c>
      <c r="G421" s="42">
        <v>45</v>
      </c>
      <c r="H421" s="42">
        <v>42</v>
      </c>
      <c r="I421" s="42"/>
      <c r="J421" s="8">
        <v>50.9</v>
      </c>
      <c r="K421" s="42">
        <v>2</v>
      </c>
      <c r="L421" s="42" t="s">
        <v>994</v>
      </c>
      <c r="M421" s="42"/>
      <c r="N421" s="9" t="s">
        <v>5378</v>
      </c>
      <c r="O421" s="9">
        <v>993374.07</v>
      </c>
      <c r="P421" s="9"/>
      <c r="Q421" s="29"/>
      <c r="R421" s="42" t="s">
        <v>4407</v>
      </c>
      <c r="S421" s="42"/>
      <c r="T421" s="42"/>
      <c r="U421" s="42" t="s">
        <v>4422</v>
      </c>
      <c r="V421" s="42"/>
      <c r="W421" s="42"/>
      <c r="X421" s="42"/>
    </row>
    <row r="422" spans="1:24" s="5" customFormat="1" ht="38.25">
      <c r="A422" s="49">
        <v>411</v>
      </c>
      <c r="B422" s="11">
        <v>45292</v>
      </c>
      <c r="C422" s="42" t="s">
        <v>1923</v>
      </c>
      <c r="D422" s="42" t="s">
        <v>799</v>
      </c>
      <c r="E422" s="6" t="s">
        <v>585</v>
      </c>
      <c r="F422" s="42" t="s">
        <v>206</v>
      </c>
      <c r="G422" s="42">
        <v>49</v>
      </c>
      <c r="H422" s="42">
        <v>61</v>
      </c>
      <c r="I422" s="42"/>
      <c r="J422" s="8">
        <v>64.7</v>
      </c>
      <c r="K422" s="42">
        <v>7</v>
      </c>
      <c r="L422" s="42" t="s">
        <v>994</v>
      </c>
      <c r="M422" s="42"/>
      <c r="N422" s="9" t="s">
        <v>5377</v>
      </c>
      <c r="O422" s="9">
        <v>1262697.49</v>
      </c>
      <c r="P422" s="9"/>
      <c r="Q422" s="29"/>
      <c r="R422" s="42"/>
      <c r="S422" s="42"/>
      <c r="T422" s="42"/>
      <c r="U422" s="42"/>
      <c r="V422" s="42"/>
      <c r="W422" s="42"/>
      <c r="X422" s="42"/>
    </row>
    <row r="423" spans="1:24" s="5" customFormat="1" ht="38.25">
      <c r="A423" s="49">
        <v>412</v>
      </c>
      <c r="B423" s="11">
        <v>45292</v>
      </c>
      <c r="C423" s="42" t="s">
        <v>1923</v>
      </c>
      <c r="D423" s="42" t="s">
        <v>800</v>
      </c>
      <c r="E423" s="6" t="s">
        <v>1093</v>
      </c>
      <c r="F423" s="42" t="s">
        <v>206</v>
      </c>
      <c r="G423" s="42">
        <v>51</v>
      </c>
      <c r="H423" s="42">
        <v>49</v>
      </c>
      <c r="I423" s="42"/>
      <c r="J423" s="8">
        <v>66.599999999999994</v>
      </c>
      <c r="K423" s="42">
        <v>4</v>
      </c>
      <c r="L423" s="42" t="s">
        <v>994</v>
      </c>
      <c r="M423" s="42"/>
      <c r="N423" s="9" t="s">
        <v>5376</v>
      </c>
      <c r="O423" s="9">
        <v>1319444.57</v>
      </c>
      <c r="P423" s="9"/>
      <c r="Q423" s="29"/>
      <c r="R423" s="42" t="s">
        <v>4725</v>
      </c>
      <c r="S423" s="42"/>
      <c r="T423" s="42" t="s">
        <v>266</v>
      </c>
      <c r="U423" s="42" t="s">
        <v>4726</v>
      </c>
      <c r="V423" s="42"/>
      <c r="W423" s="42"/>
      <c r="X423" s="42"/>
    </row>
    <row r="424" spans="1:24" s="5" customFormat="1" ht="38.25">
      <c r="A424" s="49">
        <v>413</v>
      </c>
      <c r="B424" s="11">
        <v>45292</v>
      </c>
      <c r="C424" s="42" t="s">
        <v>1923</v>
      </c>
      <c r="D424" s="42" t="s">
        <v>801</v>
      </c>
      <c r="E424" s="6" t="s">
        <v>2053</v>
      </c>
      <c r="F424" s="42" t="s">
        <v>206</v>
      </c>
      <c r="G424" s="42" t="s">
        <v>51</v>
      </c>
      <c r="H424" s="42">
        <v>38</v>
      </c>
      <c r="I424" s="42"/>
      <c r="J424" s="8">
        <v>50.2</v>
      </c>
      <c r="K424" s="42">
        <v>1</v>
      </c>
      <c r="L424" s="42" t="s">
        <v>994</v>
      </c>
      <c r="M424" s="42"/>
      <c r="N424" s="9" t="s">
        <v>5375</v>
      </c>
      <c r="O424" s="9">
        <v>994536.3</v>
      </c>
      <c r="P424" s="9"/>
      <c r="Q424" s="29"/>
      <c r="R424" s="42" t="s">
        <v>4727</v>
      </c>
      <c r="S424" s="42"/>
      <c r="T424" s="42" t="s">
        <v>266</v>
      </c>
      <c r="U424" s="42" t="s">
        <v>4728</v>
      </c>
      <c r="V424" s="42"/>
      <c r="W424" s="42"/>
      <c r="X424" s="42"/>
    </row>
    <row r="425" spans="1:24" s="5" customFormat="1" ht="51">
      <c r="A425" s="49">
        <v>414</v>
      </c>
      <c r="B425" s="11">
        <v>45292</v>
      </c>
      <c r="C425" s="42" t="s">
        <v>1923</v>
      </c>
      <c r="D425" s="42"/>
      <c r="E425" s="6" t="s">
        <v>2054</v>
      </c>
      <c r="F425" s="42" t="s">
        <v>206</v>
      </c>
      <c r="G425" s="42">
        <v>55</v>
      </c>
      <c r="H425" s="42">
        <v>12</v>
      </c>
      <c r="I425" s="42"/>
      <c r="J425" s="8">
        <v>65.88</v>
      </c>
      <c r="K425" s="42">
        <v>3</v>
      </c>
      <c r="L425" s="42" t="s">
        <v>994</v>
      </c>
      <c r="M425" s="42"/>
      <c r="N425" s="9" t="s">
        <v>3579</v>
      </c>
      <c r="O425" s="9"/>
      <c r="P425" s="9"/>
      <c r="Q425" s="29"/>
      <c r="R425" s="42" t="s">
        <v>1280</v>
      </c>
      <c r="S425" s="11">
        <v>42853</v>
      </c>
      <c r="T425" s="42" t="s">
        <v>266</v>
      </c>
      <c r="U425" s="42" t="s">
        <v>1283</v>
      </c>
      <c r="V425" s="42">
        <v>65.88</v>
      </c>
      <c r="W425" s="42"/>
      <c r="X425" s="42" t="s">
        <v>3960</v>
      </c>
    </row>
    <row r="426" spans="1:24" s="5" customFormat="1" ht="25.5">
      <c r="A426" s="49">
        <v>415</v>
      </c>
      <c r="B426" s="11">
        <v>45292</v>
      </c>
      <c r="C426" s="42" t="s">
        <v>1923</v>
      </c>
      <c r="D426" s="42"/>
      <c r="E426" s="6" t="s">
        <v>1263</v>
      </c>
      <c r="F426" s="42" t="s">
        <v>206</v>
      </c>
      <c r="G426" s="42">
        <v>55</v>
      </c>
      <c r="H426" s="42">
        <v>102</v>
      </c>
      <c r="I426" s="42"/>
      <c r="J426" s="8">
        <v>50.34</v>
      </c>
      <c r="K426" s="42">
        <v>8</v>
      </c>
      <c r="L426" s="42" t="s">
        <v>994</v>
      </c>
      <c r="M426" s="42"/>
      <c r="N426" s="9" t="s">
        <v>3579</v>
      </c>
      <c r="O426" s="9"/>
      <c r="P426" s="9"/>
      <c r="Q426" s="29"/>
      <c r="R426" s="42" t="s">
        <v>1523</v>
      </c>
      <c r="S426" s="11">
        <v>33339</v>
      </c>
      <c r="T426" s="42" t="s">
        <v>266</v>
      </c>
      <c r="U426" s="42" t="s">
        <v>1778</v>
      </c>
      <c r="V426" s="42"/>
      <c r="W426" s="42"/>
      <c r="X426" s="42" t="s">
        <v>3960</v>
      </c>
    </row>
    <row r="427" spans="1:24" s="5" customFormat="1" ht="38.25">
      <c r="A427" s="49">
        <v>416</v>
      </c>
      <c r="B427" s="11">
        <v>45292</v>
      </c>
      <c r="C427" s="42" t="s">
        <v>1923</v>
      </c>
      <c r="D427" s="42" t="s">
        <v>1365</v>
      </c>
      <c r="E427" s="42" t="s">
        <v>204</v>
      </c>
      <c r="F427" s="42" t="s">
        <v>3015</v>
      </c>
      <c r="G427" s="42">
        <v>2</v>
      </c>
      <c r="H427" s="42">
        <v>33</v>
      </c>
      <c r="I427" s="8"/>
      <c r="J427" s="8">
        <v>50</v>
      </c>
      <c r="K427" s="42">
        <v>5</v>
      </c>
      <c r="L427" s="42" t="s">
        <v>994</v>
      </c>
      <c r="M427" s="42"/>
      <c r="N427" s="9" t="s">
        <v>5393</v>
      </c>
      <c r="O427" s="9">
        <v>977790.5</v>
      </c>
      <c r="P427" s="9"/>
      <c r="Q427" s="29"/>
      <c r="R427" s="42" t="s">
        <v>3769</v>
      </c>
      <c r="S427" s="11">
        <v>43091</v>
      </c>
      <c r="T427" s="42" t="s">
        <v>266</v>
      </c>
      <c r="U427" s="42" t="s">
        <v>3770</v>
      </c>
      <c r="V427" s="42">
        <v>50.2</v>
      </c>
      <c r="W427" s="42"/>
      <c r="X427" s="42"/>
    </row>
    <row r="428" spans="1:24" s="5" customFormat="1" ht="38.25">
      <c r="A428" s="49">
        <v>417</v>
      </c>
      <c r="B428" s="11">
        <v>45292</v>
      </c>
      <c r="C428" s="42" t="s">
        <v>1923</v>
      </c>
      <c r="D428" s="42" t="s">
        <v>1366</v>
      </c>
      <c r="E428" s="42" t="s">
        <v>2009</v>
      </c>
      <c r="F428" s="42" t="s">
        <v>3015</v>
      </c>
      <c r="G428" s="42">
        <v>2</v>
      </c>
      <c r="H428" s="42">
        <v>36</v>
      </c>
      <c r="I428" s="8"/>
      <c r="J428" s="8">
        <v>43.4</v>
      </c>
      <c r="K428" s="42">
        <v>1</v>
      </c>
      <c r="L428" s="42" t="s">
        <v>994</v>
      </c>
      <c r="M428" s="42"/>
      <c r="N428" s="9" t="s">
        <v>5394</v>
      </c>
      <c r="O428" s="9">
        <v>848722.15</v>
      </c>
      <c r="P428" s="9"/>
      <c r="Q428" s="29"/>
      <c r="R428" s="42" t="s">
        <v>1780</v>
      </c>
      <c r="S428" s="11">
        <v>24874</v>
      </c>
      <c r="T428" s="42" t="s">
        <v>266</v>
      </c>
      <c r="U428" s="42" t="s">
        <v>1779</v>
      </c>
      <c r="V428" s="42"/>
      <c r="W428" s="42"/>
      <c r="X428" s="42"/>
    </row>
    <row r="429" spans="1:24" s="5" customFormat="1" ht="51">
      <c r="A429" s="49">
        <v>418</v>
      </c>
      <c r="B429" s="11">
        <v>45292</v>
      </c>
      <c r="C429" s="42" t="s">
        <v>1923</v>
      </c>
      <c r="D429" s="42" t="s">
        <v>796</v>
      </c>
      <c r="E429" s="42" t="s">
        <v>2008</v>
      </c>
      <c r="F429" s="42" t="s">
        <v>3015</v>
      </c>
      <c r="G429" s="42">
        <v>2</v>
      </c>
      <c r="H429" s="42">
        <v>48</v>
      </c>
      <c r="I429" s="8"/>
      <c r="J429" s="8">
        <v>43</v>
      </c>
      <c r="K429" s="42">
        <v>5</v>
      </c>
      <c r="L429" s="42" t="s">
        <v>994</v>
      </c>
      <c r="M429" s="42"/>
      <c r="N429" s="9" t="s">
        <v>5395</v>
      </c>
      <c r="O429" s="9">
        <v>840899.83</v>
      </c>
      <c r="P429" s="9"/>
      <c r="Q429" s="29"/>
      <c r="R429" s="42" t="s">
        <v>3163</v>
      </c>
      <c r="S429" s="11">
        <v>42695</v>
      </c>
      <c r="T429" s="42" t="s">
        <v>266</v>
      </c>
      <c r="U429" s="10" t="s">
        <v>1760</v>
      </c>
      <c r="V429" s="42">
        <v>43.04</v>
      </c>
      <c r="W429" s="42"/>
      <c r="X429" s="42"/>
    </row>
    <row r="430" spans="1:24" s="5" customFormat="1" ht="51">
      <c r="A430" s="49">
        <v>419</v>
      </c>
      <c r="B430" s="11">
        <v>45292</v>
      </c>
      <c r="C430" s="42" t="s">
        <v>1923</v>
      </c>
      <c r="D430" s="42" t="s">
        <v>2649</v>
      </c>
      <c r="E430" s="42" t="s">
        <v>3394</v>
      </c>
      <c r="F430" s="42" t="s">
        <v>3015</v>
      </c>
      <c r="G430" s="42">
        <v>4</v>
      </c>
      <c r="H430" s="42">
        <v>32</v>
      </c>
      <c r="I430" s="8"/>
      <c r="J430" s="8">
        <v>42.5</v>
      </c>
      <c r="K430" s="42">
        <v>5</v>
      </c>
      <c r="L430" s="42" t="s">
        <v>994</v>
      </c>
      <c r="M430" s="42"/>
      <c r="N430" s="9" t="s">
        <v>5391</v>
      </c>
      <c r="O430" s="9">
        <v>831121.93</v>
      </c>
      <c r="P430" s="9"/>
      <c r="Q430" s="29"/>
      <c r="R430" s="42" t="s">
        <v>4423</v>
      </c>
      <c r="S430" s="42"/>
      <c r="T430" s="42"/>
      <c r="U430" s="42" t="s">
        <v>4424</v>
      </c>
      <c r="V430" s="42"/>
      <c r="W430" s="42"/>
      <c r="X430" s="42"/>
    </row>
    <row r="431" spans="1:24" s="5" customFormat="1" ht="38.25">
      <c r="A431" s="49">
        <v>420</v>
      </c>
      <c r="B431" s="11">
        <v>45292</v>
      </c>
      <c r="C431" s="42" t="s">
        <v>1923</v>
      </c>
      <c r="D431" s="42" t="s">
        <v>2650</v>
      </c>
      <c r="E431" s="42" t="s">
        <v>1154</v>
      </c>
      <c r="F431" s="42" t="s">
        <v>3015</v>
      </c>
      <c r="G431" s="42">
        <v>4</v>
      </c>
      <c r="H431" s="42">
        <v>50</v>
      </c>
      <c r="I431" s="8"/>
      <c r="J431" s="8">
        <v>66.099999999999994</v>
      </c>
      <c r="K431" s="42">
        <v>5</v>
      </c>
      <c r="L431" s="42" t="s">
        <v>994</v>
      </c>
      <c r="M431" s="42"/>
      <c r="N431" s="9" t="s">
        <v>5392</v>
      </c>
      <c r="O431" s="9">
        <v>1292639.04</v>
      </c>
      <c r="P431" s="9"/>
      <c r="Q431" s="29"/>
      <c r="R431" s="42" t="s">
        <v>1782</v>
      </c>
      <c r="S431" s="11">
        <v>29608</v>
      </c>
      <c r="T431" s="42" t="s">
        <v>266</v>
      </c>
      <c r="U431" s="42" t="s">
        <v>1781</v>
      </c>
      <c r="V431" s="42"/>
      <c r="W431" s="42"/>
      <c r="X431" s="42"/>
    </row>
    <row r="432" spans="1:24" s="5" customFormat="1" ht="51">
      <c r="A432" s="49">
        <v>421</v>
      </c>
      <c r="B432" s="11">
        <v>45292</v>
      </c>
      <c r="C432" s="42" t="s">
        <v>1923</v>
      </c>
      <c r="D432" s="42" t="s">
        <v>2651</v>
      </c>
      <c r="E432" s="42" t="s">
        <v>203</v>
      </c>
      <c r="F432" s="42" t="s">
        <v>3015</v>
      </c>
      <c r="G432" s="42">
        <v>6</v>
      </c>
      <c r="H432" s="42">
        <v>32</v>
      </c>
      <c r="I432" s="8"/>
      <c r="J432" s="8">
        <v>42.3</v>
      </c>
      <c r="K432" s="42">
        <v>5</v>
      </c>
      <c r="L432" s="42" t="s">
        <v>994</v>
      </c>
      <c r="M432" s="42"/>
      <c r="N432" s="9" t="s">
        <v>5390</v>
      </c>
      <c r="O432" s="9">
        <v>827210.76</v>
      </c>
      <c r="P432" s="9"/>
      <c r="Q432" s="29"/>
      <c r="R432" s="42" t="s">
        <v>3875</v>
      </c>
      <c r="S432" s="11">
        <v>43206</v>
      </c>
      <c r="T432" s="42" t="s">
        <v>266</v>
      </c>
      <c r="U432" s="42" t="s">
        <v>739</v>
      </c>
      <c r="V432" s="42">
        <v>42.18</v>
      </c>
      <c r="W432" s="42"/>
      <c r="X432" s="42"/>
    </row>
    <row r="433" spans="1:24" s="5" customFormat="1" ht="108.6" customHeight="1">
      <c r="A433" s="49">
        <v>422</v>
      </c>
      <c r="B433" s="11">
        <v>45292</v>
      </c>
      <c r="C433" s="42" t="s">
        <v>1923</v>
      </c>
      <c r="D433" s="42" t="s">
        <v>2652</v>
      </c>
      <c r="E433" s="42" t="s">
        <v>3519</v>
      </c>
      <c r="F433" s="42" t="s">
        <v>3015</v>
      </c>
      <c r="G433" s="42">
        <v>7</v>
      </c>
      <c r="H433" s="42">
        <v>14</v>
      </c>
      <c r="I433" s="8"/>
      <c r="J433" s="8">
        <v>49.6</v>
      </c>
      <c r="K433" s="42">
        <v>1</v>
      </c>
      <c r="L433" s="42" t="s">
        <v>994</v>
      </c>
      <c r="M433" s="42"/>
      <c r="N433" s="9" t="s">
        <v>5430</v>
      </c>
      <c r="O433" s="9">
        <v>949254.22</v>
      </c>
      <c r="P433" s="9"/>
      <c r="Q433" s="29"/>
      <c r="R433" s="42" t="s">
        <v>944</v>
      </c>
      <c r="S433" s="11" t="s">
        <v>945</v>
      </c>
      <c r="T433" s="42" t="s">
        <v>3338</v>
      </c>
      <c r="U433" s="42" t="s">
        <v>946</v>
      </c>
      <c r="V433" s="42" t="s">
        <v>947</v>
      </c>
      <c r="W433" s="42"/>
      <c r="X433" s="42"/>
    </row>
    <row r="434" spans="1:24" s="5" customFormat="1" ht="51">
      <c r="A434" s="49">
        <v>423</v>
      </c>
      <c r="B434" s="11">
        <v>45292</v>
      </c>
      <c r="C434" s="42" t="s">
        <v>1923</v>
      </c>
      <c r="D434" s="42" t="s">
        <v>2653</v>
      </c>
      <c r="E434" s="42" t="s">
        <v>270</v>
      </c>
      <c r="F434" s="42" t="s">
        <v>3015</v>
      </c>
      <c r="G434" s="42">
        <v>10</v>
      </c>
      <c r="H434" s="42">
        <v>11</v>
      </c>
      <c r="I434" s="8"/>
      <c r="J434" s="8">
        <v>49.2</v>
      </c>
      <c r="K434" s="42">
        <v>4</v>
      </c>
      <c r="L434" s="42" t="s">
        <v>994</v>
      </c>
      <c r="M434" s="42"/>
      <c r="N434" s="9" t="s">
        <v>5389</v>
      </c>
      <c r="O434" s="9">
        <v>962145.85</v>
      </c>
      <c r="P434" s="9"/>
      <c r="Q434" s="29"/>
      <c r="R434" s="42" t="s">
        <v>4425</v>
      </c>
      <c r="S434" s="42"/>
      <c r="T434" s="42"/>
      <c r="U434" s="42" t="s">
        <v>4426</v>
      </c>
      <c r="V434" s="42"/>
      <c r="W434" s="42"/>
      <c r="X434" s="42"/>
    </row>
    <row r="435" spans="1:24" s="5" customFormat="1" ht="38.25">
      <c r="A435" s="49">
        <v>424</v>
      </c>
      <c r="B435" s="11">
        <v>45292</v>
      </c>
      <c r="C435" s="42" t="s">
        <v>650</v>
      </c>
      <c r="D435" s="42" t="s">
        <v>2654</v>
      </c>
      <c r="E435" s="42" t="s">
        <v>1676</v>
      </c>
      <c r="F435" s="42" t="s">
        <v>2685</v>
      </c>
      <c r="G435" s="42">
        <v>4</v>
      </c>
      <c r="H435" s="42"/>
      <c r="I435" s="8"/>
      <c r="J435" s="8">
        <v>39.5</v>
      </c>
      <c r="K435" s="42">
        <v>1</v>
      </c>
      <c r="L435" s="42" t="s">
        <v>994</v>
      </c>
      <c r="M435" s="42"/>
      <c r="N435" s="9" t="s">
        <v>6088</v>
      </c>
      <c r="O435" s="9">
        <v>1054318.99</v>
      </c>
      <c r="P435" s="9"/>
      <c r="Q435" s="29"/>
      <c r="R435" s="42"/>
      <c r="S435" s="42"/>
      <c r="T435" s="42"/>
      <c r="U435" s="42"/>
      <c r="V435" s="42"/>
      <c r="W435" s="42"/>
      <c r="X435" s="42"/>
    </row>
    <row r="436" spans="1:24" s="5" customFormat="1" ht="40.15" customHeight="1">
      <c r="A436" s="49">
        <v>425</v>
      </c>
      <c r="B436" s="11">
        <v>45292</v>
      </c>
      <c r="C436" s="42" t="s">
        <v>1923</v>
      </c>
      <c r="D436" s="42" t="s">
        <v>3787</v>
      </c>
      <c r="E436" s="42" t="s">
        <v>3837</v>
      </c>
      <c r="F436" s="42" t="s">
        <v>2685</v>
      </c>
      <c r="G436" s="42">
        <v>8</v>
      </c>
      <c r="H436" s="42">
        <v>1</v>
      </c>
      <c r="I436" s="8"/>
      <c r="J436" s="8">
        <v>31</v>
      </c>
      <c r="K436" s="42">
        <v>1</v>
      </c>
      <c r="L436" s="42" t="s">
        <v>994</v>
      </c>
      <c r="M436" s="11">
        <v>40389</v>
      </c>
      <c r="N436" s="9" t="s">
        <v>3790</v>
      </c>
      <c r="O436" s="9">
        <v>571037.05000000005</v>
      </c>
      <c r="P436" s="9">
        <v>571037.05000000005</v>
      </c>
      <c r="Q436" s="8">
        <v>571037.05000000005</v>
      </c>
      <c r="R436" s="42" t="s">
        <v>3788</v>
      </c>
      <c r="S436" s="11">
        <v>41249</v>
      </c>
      <c r="T436" s="42" t="s">
        <v>266</v>
      </c>
      <c r="U436" s="10" t="s">
        <v>3789</v>
      </c>
      <c r="V436" s="42" t="s">
        <v>311</v>
      </c>
      <c r="W436" s="42"/>
      <c r="X436" s="42"/>
    </row>
    <row r="437" spans="1:24" s="5" customFormat="1" ht="38.25">
      <c r="A437" s="49">
        <v>426</v>
      </c>
      <c r="B437" s="11">
        <v>45292</v>
      </c>
      <c r="C437" s="42" t="s">
        <v>1923</v>
      </c>
      <c r="D437" s="42" t="s">
        <v>3020</v>
      </c>
      <c r="E437" s="42" t="s">
        <v>2505</v>
      </c>
      <c r="F437" s="42" t="s">
        <v>2607</v>
      </c>
      <c r="G437" s="42">
        <v>3</v>
      </c>
      <c r="H437" s="42">
        <v>14</v>
      </c>
      <c r="I437" s="42"/>
      <c r="J437" s="8">
        <v>36</v>
      </c>
      <c r="K437" s="42">
        <v>1</v>
      </c>
      <c r="L437" s="42" t="s">
        <v>994</v>
      </c>
      <c r="M437" s="42"/>
      <c r="N437" s="9" t="s">
        <v>5421</v>
      </c>
      <c r="O437" s="9">
        <v>687061.02</v>
      </c>
      <c r="P437" s="9"/>
      <c r="Q437" s="29"/>
      <c r="R437" s="42" t="s">
        <v>5062</v>
      </c>
      <c r="S437" s="42"/>
      <c r="T437" s="42" t="s">
        <v>5063</v>
      </c>
      <c r="U437" s="42" t="s">
        <v>5064</v>
      </c>
      <c r="V437" s="42"/>
      <c r="W437" s="42"/>
      <c r="X437" s="42"/>
    </row>
    <row r="438" spans="1:24" s="5" customFormat="1" ht="51">
      <c r="A438" s="49">
        <v>427</v>
      </c>
      <c r="B438" s="11">
        <v>45292</v>
      </c>
      <c r="C438" s="42" t="s">
        <v>1923</v>
      </c>
      <c r="D438" s="42" t="s">
        <v>1193</v>
      </c>
      <c r="E438" s="42" t="s">
        <v>3841</v>
      </c>
      <c r="F438" s="42" t="s">
        <v>1194</v>
      </c>
      <c r="G438" s="42">
        <v>7</v>
      </c>
      <c r="H438" s="42">
        <v>1</v>
      </c>
      <c r="I438" s="42"/>
      <c r="J438" s="8">
        <v>92</v>
      </c>
      <c r="K438" s="42">
        <v>1</v>
      </c>
      <c r="L438" s="42" t="s">
        <v>994</v>
      </c>
      <c r="M438" s="11">
        <v>41876</v>
      </c>
      <c r="N438" s="9" t="s">
        <v>3964</v>
      </c>
      <c r="O438" s="9">
        <v>1760713.48</v>
      </c>
      <c r="P438" s="9">
        <v>2787759.16</v>
      </c>
      <c r="Q438" s="8">
        <v>1175505.05</v>
      </c>
      <c r="R438" s="42"/>
      <c r="S438" s="42"/>
      <c r="T438" s="42"/>
      <c r="U438" s="42"/>
      <c r="V438" s="42"/>
      <c r="W438" s="42"/>
      <c r="X438" s="42" t="s">
        <v>3959</v>
      </c>
    </row>
    <row r="439" spans="1:24" s="5" customFormat="1" ht="51">
      <c r="A439" s="49">
        <v>428</v>
      </c>
      <c r="B439" s="11">
        <v>45292</v>
      </c>
      <c r="C439" s="42" t="s">
        <v>1923</v>
      </c>
      <c r="D439" s="42" t="s">
        <v>3571</v>
      </c>
      <c r="E439" s="42" t="s">
        <v>93</v>
      </c>
      <c r="F439" s="42" t="s">
        <v>2607</v>
      </c>
      <c r="G439" s="42" t="s">
        <v>2191</v>
      </c>
      <c r="H439" s="42">
        <v>63</v>
      </c>
      <c r="I439" s="42"/>
      <c r="J439" s="8">
        <v>50.5</v>
      </c>
      <c r="K439" s="42">
        <v>7</v>
      </c>
      <c r="L439" s="42" t="s">
        <v>994</v>
      </c>
      <c r="M439" s="42"/>
      <c r="N439" s="9" t="s">
        <v>5420</v>
      </c>
      <c r="O439" s="9">
        <v>998515.8</v>
      </c>
      <c r="P439" s="9"/>
      <c r="Q439" s="29"/>
      <c r="R439" s="42" t="s">
        <v>4729</v>
      </c>
      <c r="S439" s="42"/>
      <c r="T439" s="42" t="s">
        <v>266</v>
      </c>
      <c r="U439" s="42" t="s">
        <v>4427</v>
      </c>
      <c r="V439" s="42"/>
      <c r="W439" s="42"/>
      <c r="X439" s="42"/>
    </row>
    <row r="440" spans="1:24" s="5" customFormat="1" ht="38.25">
      <c r="A440" s="49">
        <v>429</v>
      </c>
      <c r="B440" s="11">
        <v>45292</v>
      </c>
      <c r="C440" s="42" t="s">
        <v>1923</v>
      </c>
      <c r="D440" s="42" t="s">
        <v>3021</v>
      </c>
      <c r="E440" s="42" t="s">
        <v>933</v>
      </c>
      <c r="F440" s="42" t="s">
        <v>2607</v>
      </c>
      <c r="G440" s="42">
        <v>10</v>
      </c>
      <c r="H440" s="42">
        <v>28</v>
      </c>
      <c r="I440" s="42"/>
      <c r="J440" s="8">
        <v>37.9</v>
      </c>
      <c r="K440" s="42">
        <v>4</v>
      </c>
      <c r="L440" s="42" t="s">
        <v>994</v>
      </c>
      <c r="M440" s="42"/>
      <c r="N440" s="9" t="s">
        <v>5339</v>
      </c>
      <c r="O440" s="9">
        <v>741165.2</v>
      </c>
      <c r="P440" s="9"/>
      <c r="Q440" s="29"/>
      <c r="R440" s="42" t="s">
        <v>4730</v>
      </c>
      <c r="S440" s="42"/>
      <c r="T440" s="42" t="s">
        <v>266</v>
      </c>
      <c r="U440" s="42" t="s">
        <v>4428</v>
      </c>
      <c r="V440" s="42"/>
      <c r="W440" s="42"/>
      <c r="X440" s="42"/>
    </row>
    <row r="441" spans="1:24" s="5" customFormat="1" ht="37.9" customHeight="1">
      <c r="A441" s="49">
        <v>430</v>
      </c>
      <c r="B441" s="11">
        <v>45292</v>
      </c>
      <c r="C441" s="42" t="s">
        <v>1923</v>
      </c>
      <c r="D441" s="42" t="s">
        <v>3572</v>
      </c>
      <c r="E441" s="42" t="s">
        <v>420</v>
      </c>
      <c r="F441" s="42" t="s">
        <v>2607</v>
      </c>
      <c r="G441" s="42">
        <v>11</v>
      </c>
      <c r="H441" s="42">
        <v>10</v>
      </c>
      <c r="I441" s="42"/>
      <c r="J441" s="8">
        <v>42.7</v>
      </c>
      <c r="K441" s="42">
        <v>4</v>
      </c>
      <c r="L441" s="42" t="s">
        <v>994</v>
      </c>
      <c r="M441" s="42"/>
      <c r="N441" s="9" t="s">
        <v>5417</v>
      </c>
      <c r="O441" s="9">
        <v>835033.09</v>
      </c>
      <c r="P441" s="9"/>
      <c r="Q441" s="29"/>
      <c r="R441" s="42" t="s">
        <v>4607</v>
      </c>
      <c r="S441" s="11">
        <v>34858</v>
      </c>
      <c r="T441" s="42" t="s">
        <v>266</v>
      </c>
      <c r="U441" s="42" t="s">
        <v>1763</v>
      </c>
      <c r="V441" s="42"/>
      <c r="W441" s="42"/>
      <c r="X441" s="42"/>
    </row>
    <row r="442" spans="1:24" s="5" customFormat="1" ht="63.75">
      <c r="A442" s="49">
        <v>431</v>
      </c>
      <c r="B442" s="11">
        <v>45292</v>
      </c>
      <c r="C442" s="42" t="s">
        <v>1923</v>
      </c>
      <c r="D442" s="42" t="s">
        <v>3573</v>
      </c>
      <c r="E442" s="42" t="s">
        <v>1202</v>
      </c>
      <c r="F442" s="42" t="s">
        <v>2607</v>
      </c>
      <c r="G442" s="42">
        <v>11</v>
      </c>
      <c r="H442" s="42">
        <v>13</v>
      </c>
      <c r="I442" s="42"/>
      <c r="J442" s="8">
        <v>66.8</v>
      </c>
      <c r="K442" s="42">
        <v>1</v>
      </c>
      <c r="L442" s="42" t="s">
        <v>994</v>
      </c>
      <c r="M442" s="42"/>
      <c r="N442" s="9" t="s">
        <v>5418</v>
      </c>
      <c r="O442" s="9">
        <v>1306328.1100000001</v>
      </c>
      <c r="P442" s="9"/>
      <c r="Q442" s="29"/>
      <c r="R442" s="42"/>
      <c r="S442" s="42"/>
      <c r="T442" s="42"/>
      <c r="U442" s="42"/>
      <c r="V442" s="42"/>
      <c r="W442" s="42"/>
      <c r="X442" s="42"/>
    </row>
    <row r="443" spans="1:24" s="5" customFormat="1" ht="51">
      <c r="A443" s="49">
        <v>432</v>
      </c>
      <c r="B443" s="11">
        <v>45292</v>
      </c>
      <c r="C443" s="42" t="s">
        <v>1923</v>
      </c>
      <c r="D443" s="42" t="s">
        <v>3396</v>
      </c>
      <c r="E443" s="42" t="s">
        <v>3177</v>
      </c>
      <c r="F443" s="42" t="s">
        <v>2607</v>
      </c>
      <c r="G443" s="42">
        <v>15</v>
      </c>
      <c r="H443" s="42">
        <v>2</v>
      </c>
      <c r="I443" s="42"/>
      <c r="J443" s="8">
        <v>43.4</v>
      </c>
      <c r="K443" s="42">
        <v>2</v>
      </c>
      <c r="L443" s="42" t="s">
        <v>994</v>
      </c>
      <c r="M443" s="42"/>
      <c r="N443" s="9" t="s">
        <v>5419</v>
      </c>
      <c r="O443" s="9">
        <v>848722.15</v>
      </c>
      <c r="P443" s="9"/>
      <c r="Q443" s="29"/>
      <c r="R443" s="42" t="s">
        <v>4666</v>
      </c>
      <c r="S443" s="11">
        <v>43769</v>
      </c>
      <c r="T443" s="42" t="s">
        <v>266</v>
      </c>
      <c r="U443" s="42" t="s">
        <v>4030</v>
      </c>
      <c r="V443" s="42">
        <v>43.44</v>
      </c>
      <c r="W443" s="42"/>
      <c r="X443" s="42"/>
    </row>
    <row r="444" spans="1:24" s="5" customFormat="1" ht="51">
      <c r="A444" s="49">
        <v>433</v>
      </c>
      <c r="B444" s="11">
        <v>45292</v>
      </c>
      <c r="C444" s="42" t="s">
        <v>1923</v>
      </c>
      <c r="D444" s="42" t="s">
        <v>764</v>
      </c>
      <c r="E444" s="42" t="s">
        <v>1634</v>
      </c>
      <c r="F444" s="42" t="s">
        <v>2607</v>
      </c>
      <c r="G444" s="42">
        <v>18</v>
      </c>
      <c r="H444" s="42">
        <v>9</v>
      </c>
      <c r="I444" s="42" t="s">
        <v>2768</v>
      </c>
      <c r="J444" s="8">
        <v>19.97</v>
      </c>
      <c r="K444" s="42">
        <v>3</v>
      </c>
      <c r="L444" s="42" t="s">
        <v>994</v>
      </c>
      <c r="M444" s="11">
        <v>38709</v>
      </c>
      <c r="N444" s="9" t="s">
        <v>410</v>
      </c>
      <c r="O444" s="9">
        <v>393649.7</v>
      </c>
      <c r="P444" s="9"/>
      <c r="Q444" s="29"/>
      <c r="R444" s="42" t="s">
        <v>1764</v>
      </c>
      <c r="S444" s="11">
        <v>38411</v>
      </c>
      <c r="T444" s="42" t="s">
        <v>266</v>
      </c>
      <c r="U444" s="42" t="s">
        <v>1765</v>
      </c>
      <c r="V444" s="42"/>
      <c r="W444" s="42"/>
      <c r="X444" s="42"/>
    </row>
    <row r="445" spans="1:24" s="5" customFormat="1" ht="52.9" customHeight="1">
      <c r="A445" s="49">
        <v>434</v>
      </c>
      <c r="B445" s="11">
        <v>45292</v>
      </c>
      <c r="C445" s="42" t="s">
        <v>1923</v>
      </c>
      <c r="D445" s="42" t="s">
        <v>251</v>
      </c>
      <c r="E445" s="42" t="s">
        <v>1635</v>
      </c>
      <c r="F445" s="42" t="s">
        <v>2607</v>
      </c>
      <c r="G445" s="42">
        <v>18</v>
      </c>
      <c r="H445" s="42">
        <v>10</v>
      </c>
      <c r="I445" s="42" t="s">
        <v>1143</v>
      </c>
      <c r="J445" s="8">
        <v>13.46</v>
      </c>
      <c r="K445" s="42">
        <v>3</v>
      </c>
      <c r="L445" s="42" t="s">
        <v>994</v>
      </c>
      <c r="M445" s="11">
        <v>39379</v>
      </c>
      <c r="N445" s="9" t="s">
        <v>411</v>
      </c>
      <c r="O445" s="9">
        <v>252423.7</v>
      </c>
      <c r="P445" s="9"/>
      <c r="Q445" s="29"/>
      <c r="R445" s="42" t="s">
        <v>25</v>
      </c>
      <c r="S445" s="11">
        <v>39031</v>
      </c>
      <c r="T445" s="42" t="s">
        <v>266</v>
      </c>
      <c r="U445" s="42" t="s">
        <v>26</v>
      </c>
      <c r="V445" s="42">
        <v>41.52</v>
      </c>
      <c r="W445" s="42"/>
      <c r="X445" s="42"/>
    </row>
    <row r="446" spans="1:24" s="5" customFormat="1" ht="51">
      <c r="A446" s="49">
        <v>435</v>
      </c>
      <c r="B446" s="11">
        <v>45292</v>
      </c>
      <c r="C446" s="42" t="s">
        <v>1923</v>
      </c>
      <c r="D446" s="42" t="s">
        <v>252</v>
      </c>
      <c r="E446" s="42" t="s">
        <v>1636</v>
      </c>
      <c r="F446" s="42" t="s">
        <v>2607</v>
      </c>
      <c r="G446" s="42">
        <v>18</v>
      </c>
      <c r="H446" s="42">
        <v>11</v>
      </c>
      <c r="I446" s="42" t="s">
        <v>1144</v>
      </c>
      <c r="J446" s="8">
        <v>34.22</v>
      </c>
      <c r="K446" s="42">
        <v>3</v>
      </c>
      <c r="L446" s="42" t="s">
        <v>994</v>
      </c>
      <c r="M446" s="11">
        <v>38735</v>
      </c>
      <c r="N446" s="9" t="s">
        <v>1004</v>
      </c>
      <c r="O446" s="9">
        <v>641239.15</v>
      </c>
      <c r="P446" s="9"/>
      <c r="Q446" s="29"/>
      <c r="R446" s="42"/>
      <c r="S446" s="11"/>
      <c r="T446" s="11"/>
      <c r="U446" s="42"/>
      <c r="V446" s="42"/>
      <c r="W446" s="42"/>
      <c r="X446" s="42" t="s">
        <v>3959</v>
      </c>
    </row>
    <row r="447" spans="1:24" s="5" customFormat="1" ht="54.75" customHeight="1">
      <c r="A447" s="49">
        <v>436</v>
      </c>
      <c r="B447" s="11">
        <v>45292</v>
      </c>
      <c r="C447" s="42" t="s">
        <v>1923</v>
      </c>
      <c r="D447" s="42" t="s">
        <v>1623</v>
      </c>
      <c r="E447" s="42" t="s">
        <v>1637</v>
      </c>
      <c r="F447" s="42" t="s">
        <v>2607</v>
      </c>
      <c r="G447" s="42">
        <v>18</v>
      </c>
      <c r="H447" s="42">
        <v>12</v>
      </c>
      <c r="I447" s="42" t="s">
        <v>112</v>
      </c>
      <c r="J447" s="8">
        <v>20.7</v>
      </c>
      <c r="K447" s="42">
        <v>3</v>
      </c>
      <c r="L447" s="42" t="s">
        <v>994</v>
      </c>
      <c r="M447" s="11">
        <v>39687</v>
      </c>
      <c r="N447" s="9" t="s">
        <v>4086</v>
      </c>
      <c r="O447" s="9">
        <v>398517.22</v>
      </c>
      <c r="P447" s="9"/>
      <c r="Q447" s="29"/>
      <c r="R447" s="42" t="s">
        <v>4617</v>
      </c>
      <c r="S447" s="11">
        <v>44173</v>
      </c>
      <c r="T447" s="42" t="s">
        <v>266</v>
      </c>
      <c r="U447" s="42" t="s">
        <v>4122</v>
      </c>
      <c r="V447" s="42" t="s">
        <v>311</v>
      </c>
      <c r="W447" s="42"/>
      <c r="X447" s="42"/>
    </row>
    <row r="448" spans="1:24" s="5" customFormat="1" ht="51">
      <c r="A448" s="49">
        <v>437</v>
      </c>
      <c r="B448" s="11">
        <v>45292</v>
      </c>
      <c r="C448" s="42" t="s">
        <v>1923</v>
      </c>
      <c r="D448" s="42" t="s">
        <v>826</v>
      </c>
      <c r="E448" s="42" t="s">
        <v>1638</v>
      </c>
      <c r="F448" s="42" t="s">
        <v>2607</v>
      </c>
      <c r="G448" s="42">
        <v>18</v>
      </c>
      <c r="H448" s="42">
        <v>18</v>
      </c>
      <c r="I448" s="42" t="s">
        <v>1140</v>
      </c>
      <c r="J448" s="8">
        <v>20.440000000000001</v>
      </c>
      <c r="K448" s="42">
        <v>4</v>
      </c>
      <c r="L448" s="42" t="s">
        <v>994</v>
      </c>
      <c r="M448" s="11">
        <v>38707</v>
      </c>
      <c r="N448" s="9" t="s">
        <v>2069</v>
      </c>
      <c r="O448" s="9">
        <v>383299.93</v>
      </c>
      <c r="P448" s="9"/>
      <c r="Q448" s="29"/>
      <c r="R448" s="42" t="s">
        <v>1767</v>
      </c>
      <c r="S448" s="11">
        <v>38509</v>
      </c>
      <c r="T448" s="42" t="s">
        <v>266</v>
      </c>
      <c r="U448" s="42" t="s">
        <v>1766</v>
      </c>
      <c r="V448" s="42"/>
      <c r="W448" s="42"/>
      <c r="X448" s="42"/>
    </row>
    <row r="449" spans="1:24" s="5" customFormat="1" ht="51">
      <c r="A449" s="49">
        <v>438</v>
      </c>
      <c r="B449" s="11">
        <v>45292</v>
      </c>
      <c r="C449" s="42" t="s">
        <v>1923</v>
      </c>
      <c r="D449" s="42" t="s">
        <v>827</v>
      </c>
      <c r="E449" s="42" t="s">
        <v>1640</v>
      </c>
      <c r="F449" s="42" t="s">
        <v>2607</v>
      </c>
      <c r="G449" s="42">
        <v>18</v>
      </c>
      <c r="H449" s="42">
        <v>21</v>
      </c>
      <c r="I449" s="42" t="s">
        <v>240</v>
      </c>
      <c r="J449" s="8">
        <v>19.73</v>
      </c>
      <c r="K449" s="42">
        <v>5</v>
      </c>
      <c r="L449" s="42" t="s">
        <v>994</v>
      </c>
      <c r="M449" s="11">
        <v>39811</v>
      </c>
      <c r="N449" s="9" t="s">
        <v>1639</v>
      </c>
      <c r="O449" s="9">
        <v>384251.63</v>
      </c>
      <c r="P449" s="9"/>
      <c r="Q449" s="29"/>
      <c r="R449" s="42" t="s">
        <v>4429</v>
      </c>
      <c r="S449" s="42"/>
      <c r="T449" s="42"/>
      <c r="U449" s="42" t="s">
        <v>4430</v>
      </c>
      <c r="V449" s="42"/>
      <c r="W449" s="42"/>
      <c r="X449" s="42"/>
    </row>
    <row r="450" spans="1:24" s="5" customFormat="1" ht="40.15" customHeight="1">
      <c r="A450" s="49">
        <v>439</v>
      </c>
      <c r="B450" s="11">
        <v>45292</v>
      </c>
      <c r="C450" s="42" t="s">
        <v>1923</v>
      </c>
      <c r="D450" s="42" t="s">
        <v>828</v>
      </c>
      <c r="E450" s="42" t="s">
        <v>1641</v>
      </c>
      <c r="F450" s="42" t="s">
        <v>2607</v>
      </c>
      <c r="G450" s="42">
        <v>18</v>
      </c>
      <c r="H450" s="42">
        <v>25</v>
      </c>
      <c r="I450" s="42" t="s">
        <v>1139</v>
      </c>
      <c r="J450" s="8">
        <v>13.12</v>
      </c>
      <c r="K450" s="42">
        <v>6</v>
      </c>
      <c r="L450" s="42" t="s">
        <v>994</v>
      </c>
      <c r="M450" s="11">
        <v>38796</v>
      </c>
      <c r="N450" s="9" t="s">
        <v>438</v>
      </c>
      <c r="O450" s="9">
        <v>245995.19</v>
      </c>
      <c r="P450" s="9"/>
      <c r="Q450" s="29"/>
      <c r="R450" s="42" t="s">
        <v>1768</v>
      </c>
      <c r="S450" s="11">
        <v>38411</v>
      </c>
      <c r="T450" s="42" t="s">
        <v>266</v>
      </c>
      <c r="U450" s="42" t="s">
        <v>1752</v>
      </c>
      <c r="V450" s="42"/>
      <c r="W450" s="42"/>
      <c r="X450" s="42"/>
    </row>
    <row r="451" spans="1:24" s="5" customFormat="1" ht="76.5">
      <c r="A451" s="49">
        <v>440</v>
      </c>
      <c r="B451" s="11">
        <v>45292</v>
      </c>
      <c r="C451" s="42" t="s">
        <v>1923</v>
      </c>
      <c r="D451" s="42" t="s">
        <v>1238</v>
      </c>
      <c r="E451" s="42" t="s">
        <v>1642</v>
      </c>
      <c r="F451" s="42" t="s">
        <v>2607</v>
      </c>
      <c r="G451" s="42">
        <v>18</v>
      </c>
      <c r="H451" s="42">
        <v>33</v>
      </c>
      <c r="I451" s="42" t="s">
        <v>834</v>
      </c>
      <c r="J451" s="8">
        <v>13.42</v>
      </c>
      <c r="K451" s="42">
        <v>7</v>
      </c>
      <c r="L451" s="42" t="s">
        <v>994</v>
      </c>
      <c r="M451" s="11">
        <v>42794</v>
      </c>
      <c r="N451" s="9" t="s">
        <v>835</v>
      </c>
      <c r="O451" s="9">
        <v>251731.92</v>
      </c>
      <c r="P451" s="9"/>
      <c r="Q451" s="29"/>
      <c r="R451" s="42" t="s">
        <v>1753</v>
      </c>
      <c r="S451" s="11">
        <v>38411</v>
      </c>
      <c r="T451" s="42" t="s">
        <v>266</v>
      </c>
      <c r="U451" s="42" t="s">
        <v>1754</v>
      </c>
      <c r="V451" s="42"/>
      <c r="W451" s="42"/>
      <c r="X451" s="42"/>
    </row>
    <row r="452" spans="1:24" s="5" customFormat="1" ht="51">
      <c r="A452" s="49">
        <v>441</v>
      </c>
      <c r="B452" s="11">
        <v>45292</v>
      </c>
      <c r="C452" s="42" t="s">
        <v>1923</v>
      </c>
      <c r="D452" s="42" t="s">
        <v>1086</v>
      </c>
      <c r="E452" s="42" t="s">
        <v>1643</v>
      </c>
      <c r="F452" s="42" t="s">
        <v>2607</v>
      </c>
      <c r="G452" s="42">
        <v>18</v>
      </c>
      <c r="H452" s="42">
        <v>36</v>
      </c>
      <c r="I452" s="42" t="s">
        <v>2769</v>
      </c>
      <c r="J452" s="8">
        <v>13.58</v>
      </c>
      <c r="K452" s="42">
        <v>7</v>
      </c>
      <c r="L452" s="42" t="s">
        <v>994</v>
      </c>
      <c r="M452" s="11">
        <v>39442</v>
      </c>
      <c r="N452" s="9" t="s">
        <v>1954</v>
      </c>
      <c r="O452" s="9">
        <v>254590.91</v>
      </c>
      <c r="P452" s="9"/>
      <c r="Q452" s="29"/>
      <c r="R452" s="42" t="s">
        <v>4429</v>
      </c>
      <c r="S452" s="42"/>
      <c r="T452" s="42"/>
      <c r="U452" s="42" t="s">
        <v>4431</v>
      </c>
      <c r="V452" s="42"/>
      <c r="W452" s="42"/>
      <c r="X452" s="42"/>
    </row>
    <row r="453" spans="1:24" s="5" customFormat="1" ht="51">
      <c r="A453" s="49">
        <v>442</v>
      </c>
      <c r="B453" s="11">
        <v>45292</v>
      </c>
      <c r="C453" s="42" t="s">
        <v>1923</v>
      </c>
      <c r="D453" s="42" t="s">
        <v>1087</v>
      </c>
      <c r="E453" s="42" t="s">
        <v>1644</v>
      </c>
      <c r="F453" s="42" t="s">
        <v>2607</v>
      </c>
      <c r="G453" s="42">
        <v>18</v>
      </c>
      <c r="H453" s="42">
        <v>37</v>
      </c>
      <c r="I453" s="42" t="s">
        <v>1141</v>
      </c>
      <c r="J453" s="8">
        <v>32.47</v>
      </c>
      <c r="K453" s="42">
        <v>8</v>
      </c>
      <c r="L453" s="42" t="s">
        <v>994</v>
      </c>
      <c r="M453" s="11">
        <v>38796</v>
      </c>
      <c r="N453" s="9" t="s">
        <v>1955</v>
      </c>
      <c r="O453" s="9">
        <v>608768.49</v>
      </c>
      <c r="P453" s="9"/>
      <c r="Q453" s="29"/>
      <c r="R453" s="42"/>
      <c r="S453" s="42"/>
      <c r="T453" s="42"/>
      <c r="U453" s="42"/>
      <c r="V453" s="42"/>
      <c r="W453" s="42"/>
      <c r="X453" s="42"/>
    </row>
    <row r="454" spans="1:24" s="5" customFormat="1" ht="63.75" customHeight="1">
      <c r="A454" s="49">
        <v>443</v>
      </c>
      <c r="B454" s="11">
        <v>45292</v>
      </c>
      <c r="C454" s="42" t="s">
        <v>1923</v>
      </c>
      <c r="D454" s="42" t="s">
        <v>316</v>
      </c>
      <c r="E454" s="42" t="s">
        <v>2208</v>
      </c>
      <c r="F454" s="42" t="s">
        <v>2607</v>
      </c>
      <c r="G454" s="42">
        <v>18</v>
      </c>
      <c r="H454" s="42">
        <v>43</v>
      </c>
      <c r="I454" s="42" t="s">
        <v>445</v>
      </c>
      <c r="J454" s="8">
        <v>39.78</v>
      </c>
      <c r="K454" s="42">
        <v>9</v>
      </c>
      <c r="L454" s="42" t="s">
        <v>994</v>
      </c>
      <c r="M454" s="11">
        <v>42887</v>
      </c>
      <c r="N454" s="9" t="s">
        <v>446</v>
      </c>
      <c r="O454" s="9">
        <v>774634.89</v>
      </c>
      <c r="P454" s="9"/>
      <c r="Q454" s="29"/>
      <c r="R454" s="42" t="s">
        <v>4429</v>
      </c>
      <c r="S454" s="42"/>
      <c r="T454" s="42"/>
      <c r="U454" s="42" t="s">
        <v>4432</v>
      </c>
      <c r="V454" s="42"/>
      <c r="W454" s="42"/>
      <c r="X454" s="42"/>
    </row>
    <row r="455" spans="1:24" s="5" customFormat="1" ht="51">
      <c r="A455" s="49">
        <v>444</v>
      </c>
      <c r="B455" s="11">
        <v>45292</v>
      </c>
      <c r="C455" s="42" t="s">
        <v>1923</v>
      </c>
      <c r="D455" s="42" t="s">
        <v>2146</v>
      </c>
      <c r="E455" s="42" t="s">
        <v>2209</v>
      </c>
      <c r="F455" s="42" t="s">
        <v>2607</v>
      </c>
      <c r="G455" s="42">
        <v>18</v>
      </c>
      <c r="H455" s="42">
        <v>47</v>
      </c>
      <c r="I455" s="42" t="s">
        <v>1142</v>
      </c>
      <c r="J455" s="8">
        <v>33.61</v>
      </c>
      <c r="K455" s="42">
        <v>9</v>
      </c>
      <c r="L455" s="42" t="s">
        <v>994</v>
      </c>
      <c r="M455" s="11">
        <v>38742</v>
      </c>
      <c r="N455" s="9" t="s">
        <v>2959</v>
      </c>
      <c r="O455" s="9">
        <v>642413.26</v>
      </c>
      <c r="P455" s="9"/>
      <c r="Q455" s="29"/>
      <c r="R455" s="42" t="s">
        <v>4429</v>
      </c>
      <c r="S455" s="42"/>
      <c r="T455" s="42"/>
      <c r="U455" s="42" t="s">
        <v>4433</v>
      </c>
      <c r="V455" s="42"/>
      <c r="W455" s="42"/>
      <c r="X455" s="42"/>
    </row>
    <row r="456" spans="1:24" s="5" customFormat="1" ht="51">
      <c r="A456" s="49">
        <v>445</v>
      </c>
      <c r="B456" s="11">
        <v>45292</v>
      </c>
      <c r="C456" s="42" t="s">
        <v>1923</v>
      </c>
      <c r="D456" s="42" t="s">
        <v>1353</v>
      </c>
      <c r="E456" s="42" t="s">
        <v>2210</v>
      </c>
      <c r="F456" s="42" t="s">
        <v>2607</v>
      </c>
      <c r="G456" s="42">
        <v>18</v>
      </c>
      <c r="H456" s="42">
        <v>48</v>
      </c>
      <c r="I456" s="42" t="s">
        <v>111</v>
      </c>
      <c r="J456" s="8">
        <v>33.83</v>
      </c>
      <c r="K456" s="42">
        <v>9</v>
      </c>
      <c r="L456" s="42" t="s">
        <v>994</v>
      </c>
      <c r="M456" s="11">
        <v>38852</v>
      </c>
      <c r="N456" s="9" t="s">
        <v>2960</v>
      </c>
      <c r="O456" s="9">
        <v>661165.02</v>
      </c>
      <c r="P456" s="9"/>
      <c r="Q456" s="29"/>
      <c r="R456" s="42" t="s">
        <v>1112</v>
      </c>
      <c r="S456" s="11">
        <v>38411</v>
      </c>
      <c r="T456" s="42" t="s">
        <v>266</v>
      </c>
      <c r="U456" s="42" t="s">
        <v>1111</v>
      </c>
      <c r="V456" s="42"/>
      <c r="W456" s="42"/>
      <c r="X456" s="42"/>
    </row>
    <row r="457" spans="1:24" s="5" customFormat="1" ht="51">
      <c r="A457" s="49">
        <v>446</v>
      </c>
      <c r="B457" s="11">
        <v>45292</v>
      </c>
      <c r="C457" s="42" t="s">
        <v>1923</v>
      </c>
      <c r="D457" s="42" t="s">
        <v>2030</v>
      </c>
      <c r="E457" s="42" t="s">
        <v>2211</v>
      </c>
      <c r="F457" s="42" t="s">
        <v>2607</v>
      </c>
      <c r="G457" s="42" t="s">
        <v>3580</v>
      </c>
      <c r="H457" s="42">
        <v>5</v>
      </c>
      <c r="I457" s="42" t="s">
        <v>2772</v>
      </c>
      <c r="J457" s="8">
        <v>13.64</v>
      </c>
      <c r="K457" s="42">
        <v>2</v>
      </c>
      <c r="L457" s="42" t="s">
        <v>994</v>
      </c>
      <c r="M457" s="11">
        <v>39051</v>
      </c>
      <c r="N457" s="9" t="s">
        <v>337</v>
      </c>
      <c r="O457" s="9">
        <v>264530.90000000002</v>
      </c>
      <c r="P457" s="9"/>
      <c r="Q457" s="29"/>
      <c r="R457" s="42" t="s">
        <v>1113</v>
      </c>
      <c r="S457" s="11">
        <v>38407</v>
      </c>
      <c r="T457" s="42" t="s">
        <v>266</v>
      </c>
      <c r="U457" s="42" t="s">
        <v>1114</v>
      </c>
      <c r="V457" s="42"/>
      <c r="W457" s="42"/>
      <c r="X457" s="42"/>
    </row>
    <row r="458" spans="1:24" s="5" customFormat="1" ht="51">
      <c r="A458" s="49">
        <v>447</v>
      </c>
      <c r="B458" s="11">
        <v>45292</v>
      </c>
      <c r="C458" s="42" t="s">
        <v>1923</v>
      </c>
      <c r="D458" s="42" t="s">
        <v>2725</v>
      </c>
      <c r="E458" s="42" t="s">
        <v>2212</v>
      </c>
      <c r="F458" s="42" t="s">
        <v>2607</v>
      </c>
      <c r="G458" s="42" t="s">
        <v>3580</v>
      </c>
      <c r="H458" s="42">
        <v>17</v>
      </c>
      <c r="I458" s="42" t="s">
        <v>2770</v>
      </c>
      <c r="J458" s="8">
        <v>14.02</v>
      </c>
      <c r="K458" s="42">
        <v>3</v>
      </c>
      <c r="L458" s="42" t="s">
        <v>994</v>
      </c>
      <c r="M458" s="11">
        <v>38882</v>
      </c>
      <c r="N458" s="9" t="s">
        <v>338</v>
      </c>
      <c r="O458" s="9">
        <v>273371.90999999997</v>
      </c>
      <c r="P458" s="9"/>
      <c r="Q458" s="29"/>
      <c r="R458" s="42" t="s">
        <v>4435</v>
      </c>
      <c r="S458" s="42"/>
      <c r="T458" s="42"/>
      <c r="U458" s="42" t="s">
        <v>4434</v>
      </c>
      <c r="V458" s="42"/>
      <c r="W458" s="42"/>
      <c r="X458" s="42"/>
    </row>
    <row r="459" spans="1:24" s="5" customFormat="1" ht="51">
      <c r="A459" s="49">
        <v>448</v>
      </c>
      <c r="B459" s="11">
        <v>45292</v>
      </c>
      <c r="C459" s="42" t="s">
        <v>1923</v>
      </c>
      <c r="D459" s="42" t="s">
        <v>2726</v>
      </c>
      <c r="E459" s="42" t="s">
        <v>2213</v>
      </c>
      <c r="F459" s="42" t="s">
        <v>2607</v>
      </c>
      <c r="G459" s="42" t="s">
        <v>3580</v>
      </c>
      <c r="H459" s="42">
        <v>23</v>
      </c>
      <c r="I459" s="42" t="s">
        <v>2771</v>
      </c>
      <c r="J459" s="8">
        <v>20.45</v>
      </c>
      <c r="K459" s="42">
        <v>3</v>
      </c>
      <c r="L459" s="42" t="s">
        <v>994</v>
      </c>
      <c r="M459" s="11">
        <v>38742</v>
      </c>
      <c r="N459" s="9" t="s">
        <v>3133</v>
      </c>
      <c r="O459" s="9">
        <v>395689.03</v>
      </c>
      <c r="P459" s="9"/>
      <c r="Q459" s="29"/>
      <c r="R459" s="42" t="s">
        <v>3776</v>
      </c>
      <c r="S459" s="11">
        <v>43091</v>
      </c>
      <c r="T459" s="42" t="s">
        <v>266</v>
      </c>
      <c r="U459" s="42" t="s">
        <v>3777</v>
      </c>
      <c r="V459" s="42">
        <v>20.73</v>
      </c>
      <c r="W459" s="42"/>
      <c r="X459" s="42"/>
    </row>
    <row r="460" spans="1:24" s="5" customFormat="1" ht="38.25" customHeight="1">
      <c r="A460" s="49">
        <v>449</v>
      </c>
      <c r="B460" s="11">
        <v>45292</v>
      </c>
      <c r="C460" s="42" t="s">
        <v>1923</v>
      </c>
      <c r="D460" s="42" t="s">
        <v>1879</v>
      </c>
      <c r="E460" s="42" t="s">
        <v>2527</v>
      </c>
      <c r="F460" s="42" t="s">
        <v>2607</v>
      </c>
      <c r="G460" s="42" t="s">
        <v>3580</v>
      </c>
      <c r="H460" s="42">
        <v>30</v>
      </c>
      <c r="I460" s="42"/>
      <c r="J460" s="8">
        <v>33.6</v>
      </c>
      <c r="K460" s="42">
        <v>4</v>
      </c>
      <c r="L460" s="42" t="s">
        <v>994</v>
      </c>
      <c r="M460" s="11">
        <v>40161</v>
      </c>
      <c r="N460" s="9" t="s">
        <v>1626</v>
      </c>
      <c r="O460" s="9">
        <v>670038.73</v>
      </c>
      <c r="P460" s="9"/>
      <c r="Q460" s="29"/>
      <c r="R460" s="42" t="s">
        <v>4436</v>
      </c>
      <c r="S460" s="42"/>
      <c r="T460" s="42"/>
      <c r="U460" s="42" t="s">
        <v>4437</v>
      </c>
      <c r="V460" s="42"/>
      <c r="W460" s="42"/>
      <c r="X460" s="42"/>
    </row>
    <row r="461" spans="1:24" s="5" customFormat="1" ht="41.45" customHeight="1">
      <c r="A461" s="49">
        <v>450</v>
      </c>
      <c r="B461" s="11">
        <v>45292</v>
      </c>
      <c r="C461" s="42" t="s">
        <v>1923</v>
      </c>
      <c r="D461" s="42" t="s">
        <v>2031</v>
      </c>
      <c r="E461" s="42" t="s">
        <v>559</v>
      </c>
      <c r="F461" s="42" t="s">
        <v>2607</v>
      </c>
      <c r="G461" s="42" t="s">
        <v>3580</v>
      </c>
      <c r="H461" s="42">
        <v>54</v>
      </c>
      <c r="I461" s="42"/>
      <c r="J461" s="8">
        <v>33.96</v>
      </c>
      <c r="K461" s="42">
        <v>6</v>
      </c>
      <c r="L461" s="42" t="s">
        <v>994</v>
      </c>
      <c r="M461" s="11">
        <v>39304</v>
      </c>
      <c r="N461" s="9" t="s">
        <v>1627</v>
      </c>
      <c r="O461" s="9">
        <v>662247.57999999996</v>
      </c>
      <c r="P461" s="9"/>
      <c r="Q461" s="29"/>
      <c r="R461" s="42" t="s">
        <v>4436</v>
      </c>
      <c r="S461" s="42"/>
      <c r="T461" s="42"/>
      <c r="U461" s="42" t="s">
        <v>4438</v>
      </c>
      <c r="V461" s="42"/>
      <c r="W461" s="42"/>
      <c r="X461" s="42"/>
    </row>
    <row r="462" spans="1:24" s="5" customFormat="1" ht="51">
      <c r="A462" s="49">
        <v>451</v>
      </c>
      <c r="B462" s="11">
        <v>45292</v>
      </c>
      <c r="C462" s="42" t="s">
        <v>1923</v>
      </c>
      <c r="D462" s="42" t="s">
        <v>2032</v>
      </c>
      <c r="E462" s="42" t="s">
        <v>560</v>
      </c>
      <c r="F462" s="42" t="s">
        <v>2607</v>
      </c>
      <c r="G462" s="42" t="s">
        <v>3580</v>
      </c>
      <c r="H462" s="42">
        <v>64</v>
      </c>
      <c r="I462" s="42" t="s">
        <v>2773</v>
      </c>
      <c r="J462" s="8">
        <v>20.95</v>
      </c>
      <c r="K462" s="42">
        <v>7</v>
      </c>
      <c r="L462" s="42" t="s">
        <v>994</v>
      </c>
      <c r="M462" s="11">
        <v>38707</v>
      </c>
      <c r="N462" s="9" t="s">
        <v>381</v>
      </c>
      <c r="O462" s="9">
        <v>407282.26</v>
      </c>
      <c r="P462" s="9"/>
      <c r="Q462" s="29"/>
      <c r="R462" s="42" t="s">
        <v>1116</v>
      </c>
      <c r="S462" s="11">
        <v>38496</v>
      </c>
      <c r="T462" s="42" t="s">
        <v>266</v>
      </c>
      <c r="U462" s="42" t="s">
        <v>1115</v>
      </c>
      <c r="V462" s="42"/>
      <c r="W462" s="42"/>
      <c r="X462" s="42"/>
    </row>
    <row r="463" spans="1:24" s="5" customFormat="1" ht="51">
      <c r="A463" s="49">
        <v>452</v>
      </c>
      <c r="B463" s="11">
        <v>45292</v>
      </c>
      <c r="C463" s="42" t="s">
        <v>1923</v>
      </c>
      <c r="D463" s="42" t="s">
        <v>466</v>
      </c>
      <c r="E463" s="42" t="s">
        <v>561</v>
      </c>
      <c r="F463" s="42" t="s">
        <v>2607</v>
      </c>
      <c r="G463" s="42" t="s">
        <v>3580</v>
      </c>
      <c r="H463" s="42">
        <v>73</v>
      </c>
      <c r="I463" s="42" t="s">
        <v>5221</v>
      </c>
      <c r="J463" s="8">
        <v>19.940000000000001</v>
      </c>
      <c r="K463" s="42">
        <v>8</v>
      </c>
      <c r="L463" s="42" t="s">
        <v>994</v>
      </c>
      <c r="M463" s="11">
        <v>38953</v>
      </c>
      <c r="N463" s="9" t="s">
        <v>2521</v>
      </c>
      <c r="O463" s="9">
        <v>386783.75</v>
      </c>
      <c r="P463" s="9"/>
      <c r="Q463" s="29"/>
      <c r="R463" s="42" t="s">
        <v>4439</v>
      </c>
      <c r="S463" s="42"/>
      <c r="T463" s="42"/>
      <c r="U463" s="42" t="s">
        <v>4440</v>
      </c>
      <c r="V463" s="42"/>
      <c r="W463" s="42"/>
      <c r="X463" s="42"/>
    </row>
    <row r="464" spans="1:24" s="5" customFormat="1" ht="51">
      <c r="A464" s="49">
        <v>453</v>
      </c>
      <c r="B464" s="11">
        <v>45292</v>
      </c>
      <c r="C464" s="42" t="s">
        <v>1923</v>
      </c>
      <c r="D464" s="42" t="s">
        <v>467</v>
      </c>
      <c r="E464" s="42" t="s">
        <v>562</v>
      </c>
      <c r="F464" s="42" t="s">
        <v>2607</v>
      </c>
      <c r="G464" s="42" t="s">
        <v>3580</v>
      </c>
      <c r="H464" s="42">
        <v>81</v>
      </c>
      <c r="I464" s="42" t="s">
        <v>3612</v>
      </c>
      <c r="J464" s="8">
        <v>14.21</v>
      </c>
      <c r="K464" s="42">
        <v>8</v>
      </c>
      <c r="L464" s="42" t="s">
        <v>994</v>
      </c>
      <c r="M464" s="11">
        <v>39785</v>
      </c>
      <c r="N464" s="9" t="s">
        <v>2522</v>
      </c>
      <c r="O464" s="9">
        <v>273648.49</v>
      </c>
      <c r="P464" s="9"/>
      <c r="Q464" s="29"/>
      <c r="R464" s="42" t="s">
        <v>4441</v>
      </c>
      <c r="S464" s="42"/>
      <c r="T464" s="42"/>
      <c r="U464" s="42" t="s">
        <v>4442</v>
      </c>
      <c r="V464" s="42"/>
      <c r="W464" s="42"/>
      <c r="X464" s="42"/>
    </row>
    <row r="465" spans="1:24" s="5" customFormat="1" ht="51">
      <c r="A465" s="49">
        <v>454</v>
      </c>
      <c r="B465" s="11">
        <v>45292</v>
      </c>
      <c r="C465" s="42" t="s">
        <v>1923</v>
      </c>
      <c r="D465" s="42" t="s">
        <v>3484</v>
      </c>
      <c r="E465" s="42" t="s">
        <v>563</v>
      </c>
      <c r="F465" s="42" t="s">
        <v>2607</v>
      </c>
      <c r="G465" s="42" t="s">
        <v>3580</v>
      </c>
      <c r="H465" s="42">
        <v>91</v>
      </c>
      <c r="I465" s="42" t="s">
        <v>5780</v>
      </c>
      <c r="J465" s="8">
        <v>13.85</v>
      </c>
      <c r="K465" s="42">
        <v>9</v>
      </c>
      <c r="L465" s="42" t="s">
        <v>994</v>
      </c>
      <c r="M465" s="11">
        <v>39581</v>
      </c>
      <c r="N465" s="9" t="s">
        <v>608</v>
      </c>
      <c r="O465" s="9">
        <v>269174.42</v>
      </c>
      <c r="P465" s="9"/>
      <c r="Q465" s="29"/>
      <c r="R465" s="42" t="s">
        <v>4443</v>
      </c>
      <c r="S465" s="42"/>
      <c r="T465" s="42"/>
      <c r="U465" s="42" t="s">
        <v>4444</v>
      </c>
      <c r="V465" s="42"/>
      <c r="W465" s="42"/>
      <c r="X465" s="42"/>
    </row>
    <row r="466" spans="1:24" s="5" customFormat="1" ht="38.25">
      <c r="A466" s="49">
        <v>455</v>
      </c>
      <c r="B466" s="11">
        <v>45292</v>
      </c>
      <c r="C466" s="42" t="s">
        <v>1923</v>
      </c>
      <c r="D466" s="42" t="s">
        <v>2834</v>
      </c>
      <c r="E466" s="42" t="s">
        <v>1302</v>
      </c>
      <c r="F466" s="42" t="s">
        <v>2607</v>
      </c>
      <c r="G466" s="42">
        <v>19</v>
      </c>
      <c r="H466" s="42">
        <v>46</v>
      </c>
      <c r="I466" s="42"/>
      <c r="J466" s="8">
        <v>49.9</v>
      </c>
      <c r="K466" s="42">
        <v>4</v>
      </c>
      <c r="L466" s="42" t="s">
        <v>994</v>
      </c>
      <c r="M466" s="42"/>
      <c r="N466" s="9" t="s">
        <v>5440</v>
      </c>
      <c r="O466" s="9">
        <v>975834.92</v>
      </c>
      <c r="P466" s="9"/>
      <c r="Q466" s="29"/>
      <c r="R466" s="42" t="s">
        <v>4445</v>
      </c>
      <c r="S466" s="42"/>
      <c r="T466" s="42"/>
      <c r="U466" s="42" t="s">
        <v>4446</v>
      </c>
      <c r="V466" s="42"/>
      <c r="W466" s="42"/>
      <c r="X466" s="42"/>
    </row>
    <row r="467" spans="1:24" s="5" customFormat="1" ht="38.25">
      <c r="A467" s="49">
        <v>456</v>
      </c>
      <c r="B467" s="11">
        <v>45292</v>
      </c>
      <c r="C467" s="42" t="s">
        <v>1923</v>
      </c>
      <c r="D467" s="42" t="s">
        <v>2835</v>
      </c>
      <c r="E467" s="42" t="s">
        <v>71</v>
      </c>
      <c r="F467" s="42" t="s">
        <v>2607</v>
      </c>
      <c r="G467" s="42">
        <v>19</v>
      </c>
      <c r="H467" s="42">
        <v>48</v>
      </c>
      <c r="I467" s="42"/>
      <c r="J467" s="8">
        <v>65.3</v>
      </c>
      <c r="K467" s="42">
        <v>5</v>
      </c>
      <c r="L467" s="42" t="s">
        <v>994</v>
      </c>
      <c r="M467" s="42"/>
      <c r="N467" s="9" t="s">
        <v>5441</v>
      </c>
      <c r="O467" s="9">
        <v>1276994.3899999999</v>
      </c>
      <c r="P467" s="9"/>
      <c r="Q467" s="29"/>
      <c r="R467" s="42" t="s">
        <v>4445</v>
      </c>
      <c r="S467" s="42"/>
      <c r="T467" s="42"/>
      <c r="U467" s="42" t="s">
        <v>4447</v>
      </c>
      <c r="V467" s="42"/>
      <c r="W467" s="42"/>
      <c r="X467" s="42"/>
    </row>
    <row r="468" spans="1:24" s="5" customFormat="1" ht="38.25">
      <c r="A468" s="49">
        <v>457</v>
      </c>
      <c r="B468" s="11">
        <v>45292</v>
      </c>
      <c r="C468" s="42" t="s">
        <v>1923</v>
      </c>
      <c r="D468" s="42" t="s">
        <v>2836</v>
      </c>
      <c r="E468" s="42" t="s">
        <v>72</v>
      </c>
      <c r="F468" s="42" t="s">
        <v>2607</v>
      </c>
      <c r="G468" s="42">
        <v>21</v>
      </c>
      <c r="H468" s="42">
        <v>3</v>
      </c>
      <c r="I468" s="42"/>
      <c r="J468" s="8">
        <v>43.4</v>
      </c>
      <c r="K468" s="42">
        <v>1</v>
      </c>
      <c r="L468" s="42" t="s">
        <v>994</v>
      </c>
      <c r="M468" s="42"/>
      <c r="N468" s="9" t="s">
        <v>5442</v>
      </c>
      <c r="O468" s="9">
        <v>848722.15</v>
      </c>
      <c r="P468" s="9"/>
      <c r="Q468" s="29"/>
      <c r="R468" s="42" t="s">
        <v>4445</v>
      </c>
      <c r="S468" s="42"/>
      <c r="T468" s="42"/>
      <c r="U468" s="42" t="s">
        <v>4448</v>
      </c>
      <c r="V468" s="42"/>
      <c r="W468" s="42"/>
      <c r="X468" s="42"/>
    </row>
    <row r="469" spans="1:24" s="5" customFormat="1" ht="63.75">
      <c r="A469" s="49">
        <v>458</v>
      </c>
      <c r="B469" s="11">
        <v>45292</v>
      </c>
      <c r="C469" s="42" t="s">
        <v>1923</v>
      </c>
      <c r="D469" s="42" t="s">
        <v>3397</v>
      </c>
      <c r="E469" s="42" t="s">
        <v>916</v>
      </c>
      <c r="F469" s="42" t="s">
        <v>2607</v>
      </c>
      <c r="G469" s="42" t="s">
        <v>2192</v>
      </c>
      <c r="H469" s="42">
        <v>20</v>
      </c>
      <c r="I469" s="42"/>
      <c r="J469" s="8">
        <v>43.8</v>
      </c>
      <c r="K469" s="42">
        <v>2</v>
      </c>
      <c r="L469" s="42" t="s">
        <v>994</v>
      </c>
      <c r="M469" s="42"/>
      <c r="N469" s="9" t="s">
        <v>5435</v>
      </c>
      <c r="O469" s="9">
        <v>856544.48</v>
      </c>
      <c r="P469" s="9"/>
      <c r="Q469" s="29"/>
      <c r="R469" s="42" t="s">
        <v>4183</v>
      </c>
      <c r="S469" s="11" t="s">
        <v>4184</v>
      </c>
      <c r="T469" s="42" t="s">
        <v>4579</v>
      </c>
      <c r="U469" s="42" t="s">
        <v>4185</v>
      </c>
      <c r="V469" s="42"/>
      <c r="W469" s="42"/>
      <c r="X469" s="42"/>
    </row>
    <row r="470" spans="1:24" s="5" customFormat="1" ht="51">
      <c r="A470" s="49">
        <v>459</v>
      </c>
      <c r="B470" s="11">
        <v>45292</v>
      </c>
      <c r="C470" s="42" t="s">
        <v>1923</v>
      </c>
      <c r="D470" s="42" t="s">
        <v>3398</v>
      </c>
      <c r="E470" s="42" t="s">
        <v>1434</v>
      </c>
      <c r="F470" s="42" t="s">
        <v>2607</v>
      </c>
      <c r="G470" s="42" t="s">
        <v>2192</v>
      </c>
      <c r="H470" s="42">
        <v>38</v>
      </c>
      <c r="I470" s="42"/>
      <c r="J470" s="8">
        <v>50.3</v>
      </c>
      <c r="K470" s="42">
        <v>1</v>
      </c>
      <c r="L470" s="42" t="s">
        <v>994</v>
      </c>
      <c r="M470" s="42"/>
      <c r="N470" s="9" t="s">
        <v>5436</v>
      </c>
      <c r="O470" s="9">
        <v>983657.24</v>
      </c>
      <c r="P470" s="9"/>
      <c r="Q470" s="29"/>
      <c r="R470" s="42" t="s">
        <v>3895</v>
      </c>
      <c r="S470" s="11">
        <v>43328</v>
      </c>
      <c r="T470" s="42" t="s">
        <v>266</v>
      </c>
      <c r="U470" s="42" t="s">
        <v>1117</v>
      </c>
      <c r="V470" s="42">
        <v>50.33</v>
      </c>
      <c r="W470" s="42"/>
      <c r="X470" s="42"/>
    </row>
    <row r="471" spans="1:24" s="5" customFormat="1" ht="51">
      <c r="A471" s="49">
        <v>460</v>
      </c>
      <c r="B471" s="11">
        <v>45292</v>
      </c>
      <c r="C471" s="42" t="s">
        <v>1923</v>
      </c>
      <c r="D471" s="42" t="s">
        <v>3399</v>
      </c>
      <c r="E471" s="42" t="s">
        <v>2095</v>
      </c>
      <c r="F471" s="42" t="s">
        <v>2607</v>
      </c>
      <c r="G471" s="42">
        <v>25</v>
      </c>
      <c r="H471" s="42">
        <v>44</v>
      </c>
      <c r="I471" s="42"/>
      <c r="J471" s="8">
        <v>91.4</v>
      </c>
      <c r="K471" s="42">
        <v>3</v>
      </c>
      <c r="L471" s="42" t="s">
        <v>994</v>
      </c>
      <c r="M471" s="42"/>
      <c r="N471" s="9" t="s">
        <v>5437</v>
      </c>
      <c r="O471" s="9">
        <v>1787401.03</v>
      </c>
      <c r="P471" s="9"/>
      <c r="Q471" s="29"/>
      <c r="R471" s="42" t="s">
        <v>1124</v>
      </c>
      <c r="S471" s="11">
        <v>42250</v>
      </c>
      <c r="T471" s="42" t="s">
        <v>266</v>
      </c>
      <c r="U471" s="42" t="s">
        <v>1125</v>
      </c>
      <c r="V471" s="42">
        <v>63.55</v>
      </c>
      <c r="W471" s="42"/>
      <c r="X471" s="42"/>
    </row>
    <row r="472" spans="1:24" s="5" customFormat="1" ht="38.25">
      <c r="A472" s="49">
        <v>461</v>
      </c>
      <c r="B472" s="11">
        <v>45292</v>
      </c>
      <c r="C472" s="42" t="s">
        <v>1923</v>
      </c>
      <c r="D472" s="42" t="s">
        <v>3400</v>
      </c>
      <c r="E472" s="42" t="s">
        <v>2096</v>
      </c>
      <c r="F472" s="42" t="s">
        <v>2607</v>
      </c>
      <c r="G472" s="42">
        <v>25</v>
      </c>
      <c r="H472" s="42">
        <v>53</v>
      </c>
      <c r="I472" s="42"/>
      <c r="J472" s="8">
        <v>43.6</v>
      </c>
      <c r="K472" s="42">
        <v>1</v>
      </c>
      <c r="L472" s="42" t="s">
        <v>994</v>
      </c>
      <c r="M472" s="42"/>
      <c r="N472" s="9" t="s">
        <v>5438</v>
      </c>
      <c r="O472" s="9">
        <v>852633.32</v>
      </c>
      <c r="P472" s="9"/>
      <c r="Q472" s="29"/>
      <c r="R472" s="42" t="s">
        <v>2194</v>
      </c>
      <c r="S472" s="42"/>
      <c r="T472" s="42"/>
      <c r="U472" s="42" t="s">
        <v>4449</v>
      </c>
      <c r="V472" s="42"/>
      <c r="W472" s="42"/>
      <c r="X472" s="42"/>
    </row>
    <row r="473" spans="1:24" s="5" customFormat="1" ht="51">
      <c r="A473" s="49">
        <v>462</v>
      </c>
      <c r="B473" s="11">
        <v>45292</v>
      </c>
      <c r="C473" s="42" t="s">
        <v>1923</v>
      </c>
      <c r="D473" s="42" t="s">
        <v>3401</v>
      </c>
      <c r="E473" s="42" t="s">
        <v>874</v>
      </c>
      <c r="F473" s="42" t="s">
        <v>2607</v>
      </c>
      <c r="G473" s="42">
        <v>27</v>
      </c>
      <c r="H473" s="42">
        <v>22</v>
      </c>
      <c r="I473" s="42"/>
      <c r="J473" s="8">
        <v>42.2</v>
      </c>
      <c r="K473" s="42">
        <v>1</v>
      </c>
      <c r="L473" s="42" t="s">
        <v>994</v>
      </c>
      <c r="M473" s="42"/>
      <c r="N473" s="9" t="s">
        <v>5439</v>
      </c>
      <c r="O473" s="9">
        <v>825255.18</v>
      </c>
      <c r="P473" s="9"/>
      <c r="Q473" s="29"/>
      <c r="R473" s="42" t="s">
        <v>969</v>
      </c>
      <c r="S473" s="11">
        <v>42558</v>
      </c>
      <c r="T473" s="42" t="s">
        <v>266</v>
      </c>
      <c r="U473" s="42" t="s">
        <v>970</v>
      </c>
      <c r="V473" s="42">
        <v>48.98</v>
      </c>
      <c r="W473" s="42"/>
      <c r="X473" s="42"/>
    </row>
    <row r="474" spans="1:24" s="5" customFormat="1" ht="63.75">
      <c r="A474" s="49">
        <v>463</v>
      </c>
      <c r="B474" s="11">
        <v>45292</v>
      </c>
      <c r="C474" s="42"/>
      <c r="D474" s="42" t="s">
        <v>5210</v>
      </c>
      <c r="E474" s="42" t="s">
        <v>5211</v>
      </c>
      <c r="F474" s="42" t="s">
        <v>2607</v>
      </c>
      <c r="G474" s="42">
        <v>27</v>
      </c>
      <c r="H474" s="42">
        <v>35</v>
      </c>
      <c r="I474" s="42"/>
      <c r="J474" s="8">
        <v>49.8</v>
      </c>
      <c r="K474" s="42">
        <v>4</v>
      </c>
      <c r="L474" s="42" t="s">
        <v>994</v>
      </c>
      <c r="M474" s="11">
        <v>43411</v>
      </c>
      <c r="N474" s="9" t="s">
        <v>5212</v>
      </c>
      <c r="O474" s="9">
        <v>973879.34</v>
      </c>
      <c r="P474" s="9">
        <v>1</v>
      </c>
      <c r="Q474" s="8">
        <v>1</v>
      </c>
      <c r="R474" s="42" t="s">
        <v>6117</v>
      </c>
      <c r="S474" s="11">
        <v>45264</v>
      </c>
      <c r="T474" s="42" t="s">
        <v>6119</v>
      </c>
      <c r="U474" s="42" t="s">
        <v>6118</v>
      </c>
      <c r="V474" s="42"/>
      <c r="W474" s="42" t="s">
        <v>5923</v>
      </c>
      <c r="X474" s="42" t="s">
        <v>5752</v>
      </c>
    </row>
    <row r="475" spans="1:24" s="5" customFormat="1" ht="76.5">
      <c r="A475" s="49">
        <v>464</v>
      </c>
      <c r="B475" s="11">
        <v>45292</v>
      </c>
      <c r="C475" s="42" t="s">
        <v>1923</v>
      </c>
      <c r="D475" s="42" t="s">
        <v>3402</v>
      </c>
      <c r="E475" s="42" t="s">
        <v>236</v>
      </c>
      <c r="F475" s="42" t="s">
        <v>2607</v>
      </c>
      <c r="G475" s="42">
        <v>27</v>
      </c>
      <c r="H475" s="42">
        <v>101</v>
      </c>
      <c r="I475" s="42"/>
      <c r="J475" s="8">
        <v>42.4</v>
      </c>
      <c r="K475" s="42">
        <v>5</v>
      </c>
      <c r="L475" s="42" t="s">
        <v>994</v>
      </c>
      <c r="M475" s="42"/>
      <c r="N475" s="9" t="s">
        <v>5433</v>
      </c>
      <c r="O475" s="9">
        <v>828697.82</v>
      </c>
      <c r="P475" s="9"/>
      <c r="Q475" s="29"/>
      <c r="R475" s="42" t="s">
        <v>4716</v>
      </c>
      <c r="S475" s="18">
        <v>44671</v>
      </c>
      <c r="T475" s="14" t="s">
        <v>266</v>
      </c>
      <c r="U475" s="42" t="s">
        <v>4715</v>
      </c>
      <c r="V475" s="42"/>
      <c r="W475" s="42"/>
      <c r="X475" s="42"/>
    </row>
    <row r="476" spans="1:24" s="5" customFormat="1" ht="51">
      <c r="A476" s="49">
        <v>465</v>
      </c>
      <c r="B476" s="11">
        <v>45292</v>
      </c>
      <c r="C476" s="42" t="s">
        <v>1923</v>
      </c>
      <c r="D476" s="42" t="s">
        <v>3403</v>
      </c>
      <c r="E476" s="42" t="s">
        <v>750</v>
      </c>
      <c r="F476" s="42" t="s">
        <v>2607</v>
      </c>
      <c r="G476" s="42">
        <v>33</v>
      </c>
      <c r="H476" s="42">
        <v>4</v>
      </c>
      <c r="I476" s="42"/>
      <c r="J476" s="8">
        <v>69.400000000000006</v>
      </c>
      <c r="K476" s="42">
        <v>1</v>
      </c>
      <c r="L476" s="42" t="s">
        <v>994</v>
      </c>
      <c r="M476" s="42"/>
      <c r="N476" s="9" t="s">
        <v>5434</v>
      </c>
      <c r="O476" s="9">
        <v>1357173.21</v>
      </c>
      <c r="P476" s="9"/>
      <c r="Q476" s="29"/>
      <c r="R476" s="42" t="s">
        <v>1255</v>
      </c>
      <c r="S476" s="11">
        <v>41885</v>
      </c>
      <c r="T476" s="42" t="s">
        <v>266</v>
      </c>
      <c r="U476" s="42" t="s">
        <v>1242</v>
      </c>
      <c r="V476" s="42">
        <v>69.42</v>
      </c>
      <c r="W476" s="42"/>
      <c r="X476" s="42"/>
    </row>
    <row r="477" spans="1:24" s="5" customFormat="1" ht="63.75">
      <c r="A477" s="49">
        <v>466</v>
      </c>
      <c r="B477" s="11">
        <v>45292</v>
      </c>
      <c r="C477" s="42" t="s">
        <v>1923</v>
      </c>
      <c r="D477" s="42" t="s">
        <v>3018</v>
      </c>
      <c r="E477" s="42" t="s">
        <v>3464</v>
      </c>
      <c r="F477" s="42" t="s">
        <v>2607</v>
      </c>
      <c r="G477" s="42" t="s">
        <v>2193</v>
      </c>
      <c r="H477" s="42">
        <v>53</v>
      </c>
      <c r="I477" s="42"/>
      <c r="J477" s="8">
        <v>49.9</v>
      </c>
      <c r="K477" s="42">
        <v>5</v>
      </c>
      <c r="L477" s="42" t="s">
        <v>994</v>
      </c>
      <c r="M477" s="42"/>
      <c r="N477" s="9" t="s">
        <v>5431</v>
      </c>
      <c r="O477" s="9">
        <v>971945.71</v>
      </c>
      <c r="P477" s="9"/>
      <c r="Q477" s="29"/>
      <c r="R477" s="42" t="s">
        <v>4974</v>
      </c>
      <c r="S477" s="11">
        <v>44798</v>
      </c>
      <c r="T477" s="42" t="s">
        <v>266</v>
      </c>
      <c r="U477" s="42" t="s">
        <v>4975</v>
      </c>
      <c r="V477" s="42"/>
      <c r="W477" s="42"/>
      <c r="X477" s="42"/>
    </row>
    <row r="478" spans="1:24" s="5" customFormat="1" ht="51">
      <c r="A478" s="49">
        <v>467</v>
      </c>
      <c r="B478" s="11">
        <v>45292</v>
      </c>
      <c r="C478" s="42" t="s">
        <v>1923</v>
      </c>
      <c r="D478" s="42" t="s">
        <v>3019</v>
      </c>
      <c r="E478" s="42" t="s">
        <v>3635</v>
      </c>
      <c r="F478" s="42" t="s">
        <v>2607</v>
      </c>
      <c r="G478" s="42">
        <v>39</v>
      </c>
      <c r="H478" s="42">
        <v>28</v>
      </c>
      <c r="I478" s="42"/>
      <c r="J478" s="8">
        <v>43.7</v>
      </c>
      <c r="K478" s="42">
        <v>4</v>
      </c>
      <c r="L478" s="42" t="s">
        <v>994</v>
      </c>
      <c r="M478" s="42"/>
      <c r="N478" s="9" t="s">
        <v>5432</v>
      </c>
      <c r="O478" s="9">
        <v>851182.92</v>
      </c>
      <c r="P478" s="9"/>
      <c r="Q478" s="29"/>
      <c r="R478" s="42" t="s">
        <v>2512</v>
      </c>
      <c r="S478" s="11">
        <v>42614</v>
      </c>
      <c r="T478" s="42" t="s">
        <v>266</v>
      </c>
      <c r="U478" s="42" t="s">
        <v>3071</v>
      </c>
      <c r="V478" s="42">
        <v>43.67</v>
      </c>
      <c r="W478" s="42"/>
      <c r="X478" s="42"/>
    </row>
    <row r="479" spans="1:24" s="5" customFormat="1" ht="38.25">
      <c r="A479" s="49">
        <v>468</v>
      </c>
      <c r="B479" s="11">
        <v>45292</v>
      </c>
      <c r="C479" s="42" t="s">
        <v>1923</v>
      </c>
      <c r="D479" s="42"/>
      <c r="E479" s="42" t="s">
        <v>2880</v>
      </c>
      <c r="F479" s="42" t="s">
        <v>173</v>
      </c>
      <c r="G479" s="42">
        <v>82</v>
      </c>
      <c r="H479" s="42">
        <v>1</v>
      </c>
      <c r="I479" s="42"/>
      <c r="J479" s="8">
        <v>20.2</v>
      </c>
      <c r="K479" s="42">
        <v>1</v>
      </c>
      <c r="L479" s="42" t="s">
        <v>994</v>
      </c>
      <c r="M479" s="42"/>
      <c r="N479" s="9" t="s">
        <v>891</v>
      </c>
      <c r="O479" s="9"/>
      <c r="P479" s="9"/>
      <c r="Q479" s="29"/>
      <c r="R479" s="42" t="s">
        <v>1118</v>
      </c>
      <c r="S479" s="11">
        <v>34212</v>
      </c>
      <c r="T479" s="42" t="s">
        <v>266</v>
      </c>
      <c r="U479" s="42" t="s">
        <v>1119</v>
      </c>
      <c r="V479" s="42"/>
      <c r="W479" s="42"/>
      <c r="X479" s="42" t="s">
        <v>3960</v>
      </c>
    </row>
    <row r="480" spans="1:24" s="5" customFormat="1" ht="38.25">
      <c r="A480" s="49">
        <v>469</v>
      </c>
      <c r="B480" s="11">
        <v>45292</v>
      </c>
      <c r="C480" s="42" t="s">
        <v>1923</v>
      </c>
      <c r="D480" s="42"/>
      <c r="E480" s="42" t="s">
        <v>2881</v>
      </c>
      <c r="F480" s="42" t="s">
        <v>173</v>
      </c>
      <c r="G480" s="42">
        <v>82</v>
      </c>
      <c r="H480" s="42">
        <v>4</v>
      </c>
      <c r="I480" s="42"/>
      <c r="J480" s="8">
        <v>34.090000000000003</v>
      </c>
      <c r="K480" s="42">
        <v>1</v>
      </c>
      <c r="L480" s="42" t="s">
        <v>994</v>
      </c>
      <c r="M480" s="42"/>
      <c r="N480" s="9" t="s">
        <v>891</v>
      </c>
      <c r="O480" s="9"/>
      <c r="P480" s="9"/>
      <c r="Q480" s="29"/>
      <c r="R480" s="42" t="s">
        <v>4450</v>
      </c>
      <c r="S480" s="42"/>
      <c r="T480" s="42"/>
      <c r="U480" s="42" t="s">
        <v>4451</v>
      </c>
      <c r="V480" s="42"/>
      <c r="W480" s="42"/>
      <c r="X480" s="42" t="s">
        <v>3960</v>
      </c>
    </row>
    <row r="481" spans="1:25" s="5" customFormat="1" ht="51">
      <c r="A481" s="49">
        <v>470</v>
      </c>
      <c r="B481" s="11">
        <v>45292</v>
      </c>
      <c r="C481" s="42" t="s">
        <v>1923</v>
      </c>
      <c r="D481" s="42" t="s">
        <v>2996</v>
      </c>
      <c r="E481" s="42" t="s">
        <v>2077</v>
      </c>
      <c r="F481" s="42" t="s">
        <v>173</v>
      </c>
      <c r="G481" s="42">
        <v>88</v>
      </c>
      <c r="H481" s="42">
        <v>3</v>
      </c>
      <c r="I481" s="42"/>
      <c r="J481" s="8">
        <v>37.46</v>
      </c>
      <c r="K481" s="42">
        <v>1</v>
      </c>
      <c r="L481" s="42" t="s">
        <v>994</v>
      </c>
      <c r="M481" s="42"/>
      <c r="N481" s="9" t="s">
        <v>3039</v>
      </c>
      <c r="O481" s="9">
        <v>690770.63</v>
      </c>
      <c r="P481" s="9"/>
      <c r="Q481" s="29"/>
      <c r="R481" s="42" t="s">
        <v>3885</v>
      </c>
      <c r="S481" s="11">
        <v>43271</v>
      </c>
      <c r="T481" s="42" t="s">
        <v>266</v>
      </c>
      <c r="U481" s="42" t="s">
        <v>3884</v>
      </c>
      <c r="V481" s="42">
        <v>37.46</v>
      </c>
      <c r="W481" s="42"/>
      <c r="X481" s="42"/>
    </row>
    <row r="482" spans="1:25" s="5" customFormat="1" ht="38.25">
      <c r="A482" s="49">
        <v>471</v>
      </c>
      <c r="B482" s="11">
        <v>45292</v>
      </c>
      <c r="C482" s="42" t="s">
        <v>1923</v>
      </c>
      <c r="D482" s="42"/>
      <c r="E482" s="42" t="s">
        <v>2078</v>
      </c>
      <c r="F482" s="42" t="s">
        <v>173</v>
      </c>
      <c r="G482" s="42">
        <v>88</v>
      </c>
      <c r="H482" s="42">
        <v>4</v>
      </c>
      <c r="I482" s="42"/>
      <c r="J482" s="8">
        <v>42.42</v>
      </c>
      <c r="K482" s="42">
        <v>1</v>
      </c>
      <c r="L482" s="42" t="s">
        <v>994</v>
      </c>
      <c r="M482" s="42"/>
      <c r="N482" s="9" t="s">
        <v>3039</v>
      </c>
      <c r="O482" s="9"/>
      <c r="P482" s="9"/>
      <c r="Q482" s="29"/>
      <c r="R482" s="42"/>
      <c r="S482" s="42"/>
      <c r="T482" s="42"/>
      <c r="U482" s="42"/>
      <c r="V482" s="42"/>
      <c r="W482" s="42"/>
      <c r="X482" s="42" t="s">
        <v>3960</v>
      </c>
    </row>
    <row r="483" spans="1:25" s="5" customFormat="1" ht="38.25">
      <c r="A483" s="49">
        <v>472</v>
      </c>
      <c r="B483" s="11">
        <v>45292</v>
      </c>
      <c r="C483" s="42" t="s">
        <v>1923</v>
      </c>
      <c r="D483" s="42"/>
      <c r="E483" s="42" t="s">
        <v>2098</v>
      </c>
      <c r="F483" s="42" t="s">
        <v>173</v>
      </c>
      <c r="G483" s="42">
        <v>88</v>
      </c>
      <c r="H483" s="42">
        <v>7</v>
      </c>
      <c r="I483" s="42"/>
      <c r="J483" s="8">
        <v>24.91</v>
      </c>
      <c r="K483" s="42">
        <v>1</v>
      </c>
      <c r="L483" s="42" t="s">
        <v>994</v>
      </c>
      <c r="M483" s="42"/>
      <c r="N483" s="9" t="s">
        <v>3039</v>
      </c>
      <c r="O483" s="9"/>
      <c r="P483" s="9"/>
      <c r="Q483" s="29"/>
      <c r="R483" s="42"/>
      <c r="S483" s="42"/>
      <c r="T483" s="42"/>
      <c r="U483" s="42"/>
      <c r="V483" s="42"/>
      <c r="W483" s="42"/>
      <c r="X483" s="42" t="s">
        <v>3960</v>
      </c>
    </row>
    <row r="484" spans="1:25" s="5" customFormat="1" ht="51">
      <c r="A484" s="49">
        <v>473</v>
      </c>
      <c r="B484" s="11">
        <v>45292</v>
      </c>
      <c r="C484" s="42" t="s">
        <v>1923</v>
      </c>
      <c r="D484" s="42" t="s">
        <v>2997</v>
      </c>
      <c r="E484" s="42" t="s">
        <v>3504</v>
      </c>
      <c r="F484" s="42" t="s">
        <v>173</v>
      </c>
      <c r="G484" s="42">
        <v>88</v>
      </c>
      <c r="H484" s="42">
        <v>9</v>
      </c>
      <c r="I484" s="42"/>
      <c r="J484" s="8">
        <v>24.9</v>
      </c>
      <c r="K484" s="42">
        <v>1</v>
      </c>
      <c r="L484" s="42" t="s">
        <v>994</v>
      </c>
      <c r="M484" s="42"/>
      <c r="N484" s="9" t="s">
        <v>3040</v>
      </c>
      <c r="O484" s="9">
        <v>447619.36</v>
      </c>
      <c r="P484" s="9"/>
      <c r="Q484" s="29"/>
      <c r="R484" s="42" t="s">
        <v>3879</v>
      </c>
      <c r="S484" s="11">
        <v>43206</v>
      </c>
      <c r="T484" s="42" t="s">
        <v>266</v>
      </c>
      <c r="U484" s="42" t="s">
        <v>3878</v>
      </c>
      <c r="V484" s="42">
        <v>24.91</v>
      </c>
      <c r="W484" s="42"/>
      <c r="X484" s="42"/>
    </row>
    <row r="485" spans="1:25" s="5" customFormat="1" ht="25.5">
      <c r="A485" s="49">
        <v>474</v>
      </c>
      <c r="B485" s="11">
        <v>45292</v>
      </c>
      <c r="C485" s="42" t="s">
        <v>1923</v>
      </c>
      <c r="D485" s="42"/>
      <c r="E485" s="42" t="s">
        <v>2279</v>
      </c>
      <c r="F485" s="42" t="s">
        <v>1887</v>
      </c>
      <c r="G485" s="42">
        <v>33</v>
      </c>
      <c r="H485" s="42">
        <v>77</v>
      </c>
      <c r="I485" s="42"/>
      <c r="J485" s="8">
        <v>64.08</v>
      </c>
      <c r="K485" s="42">
        <v>2</v>
      </c>
      <c r="L485" s="42" t="s">
        <v>994</v>
      </c>
      <c r="M485" s="42"/>
      <c r="N485" s="9" t="s">
        <v>648</v>
      </c>
      <c r="O485" s="9"/>
      <c r="P485" s="9"/>
      <c r="Q485" s="29"/>
      <c r="R485" s="42" t="s">
        <v>1127</v>
      </c>
      <c r="S485" s="11">
        <v>31852</v>
      </c>
      <c r="T485" s="42" t="s">
        <v>266</v>
      </c>
      <c r="U485" s="42" t="s">
        <v>1128</v>
      </c>
      <c r="V485" s="42"/>
      <c r="W485" s="42"/>
      <c r="X485" s="42" t="s">
        <v>3960</v>
      </c>
    </row>
    <row r="486" spans="1:25" s="5" customFormat="1" ht="38.25">
      <c r="A486" s="49">
        <v>475</v>
      </c>
      <c r="B486" s="11">
        <v>45292</v>
      </c>
      <c r="C486" s="42" t="s">
        <v>1923</v>
      </c>
      <c r="D486" s="42" t="s">
        <v>1075</v>
      </c>
      <c r="E486" s="42" t="s">
        <v>729</v>
      </c>
      <c r="F486" s="42" t="s">
        <v>1887</v>
      </c>
      <c r="G486" s="42">
        <v>43</v>
      </c>
      <c r="H486" s="42">
        <v>15</v>
      </c>
      <c r="I486" s="42"/>
      <c r="J486" s="8">
        <v>40.1</v>
      </c>
      <c r="K486" s="42">
        <v>3</v>
      </c>
      <c r="L486" s="42" t="s">
        <v>994</v>
      </c>
      <c r="M486" s="42"/>
      <c r="N486" s="9" t="s">
        <v>5448</v>
      </c>
      <c r="O486" s="9">
        <v>767441.42</v>
      </c>
      <c r="P486" s="9"/>
      <c r="Q486" s="29"/>
      <c r="R486" s="42" t="s">
        <v>1129</v>
      </c>
      <c r="S486" s="11">
        <v>34023</v>
      </c>
      <c r="T486" s="42" t="s">
        <v>266</v>
      </c>
      <c r="U486" s="42" t="s">
        <v>1130</v>
      </c>
      <c r="V486" s="42"/>
      <c r="W486" s="42"/>
      <c r="X486" s="42"/>
    </row>
    <row r="487" spans="1:25" s="5" customFormat="1" ht="38.25">
      <c r="A487" s="49">
        <v>476</v>
      </c>
      <c r="B487" s="11">
        <v>45292</v>
      </c>
      <c r="C487" s="42" t="s">
        <v>1923</v>
      </c>
      <c r="D487" s="42" t="s">
        <v>1076</v>
      </c>
      <c r="E487" s="42" t="s">
        <v>2282</v>
      </c>
      <c r="F487" s="42" t="s">
        <v>1887</v>
      </c>
      <c r="G487" s="42">
        <v>45</v>
      </c>
      <c r="H487" s="42">
        <v>3</v>
      </c>
      <c r="I487" s="42"/>
      <c r="J487" s="8">
        <v>41.6</v>
      </c>
      <c r="K487" s="42">
        <v>2</v>
      </c>
      <c r="L487" s="42" t="s">
        <v>994</v>
      </c>
      <c r="M487" s="42"/>
      <c r="N487" s="9" t="s">
        <v>5449</v>
      </c>
      <c r="O487" s="9">
        <v>808194.82</v>
      </c>
      <c r="P487" s="9"/>
      <c r="Q487" s="29"/>
      <c r="R487" s="42" t="s">
        <v>3703</v>
      </c>
      <c r="S487" s="11">
        <v>32567</v>
      </c>
      <c r="T487" s="42" t="s">
        <v>266</v>
      </c>
      <c r="U487" s="42" t="s">
        <v>3704</v>
      </c>
      <c r="V487" s="42">
        <v>26.95</v>
      </c>
      <c r="W487" s="42"/>
      <c r="X487" s="42"/>
    </row>
    <row r="488" spans="1:25" s="5" customFormat="1" ht="51">
      <c r="A488" s="49">
        <v>477</v>
      </c>
      <c r="B488" s="11">
        <v>45292</v>
      </c>
      <c r="C488" s="42" t="s">
        <v>1923</v>
      </c>
      <c r="D488" s="42" t="s">
        <v>5105</v>
      </c>
      <c r="E488" s="42" t="s">
        <v>5106</v>
      </c>
      <c r="F488" s="42" t="s">
        <v>1887</v>
      </c>
      <c r="G488" s="42">
        <v>45</v>
      </c>
      <c r="H488" s="42">
        <v>78</v>
      </c>
      <c r="I488" s="42"/>
      <c r="J488" s="8">
        <v>45.4</v>
      </c>
      <c r="K488" s="42">
        <v>5</v>
      </c>
      <c r="L488" s="42" t="s">
        <v>994</v>
      </c>
      <c r="M488" s="11">
        <v>44972</v>
      </c>
      <c r="N488" s="9" t="s">
        <v>5107</v>
      </c>
      <c r="O488" s="9">
        <v>882020.3</v>
      </c>
      <c r="P488" s="9">
        <v>882020.3</v>
      </c>
      <c r="Q488" s="8">
        <v>882020.3</v>
      </c>
      <c r="R488" s="42" t="s">
        <v>6114</v>
      </c>
      <c r="S488" s="11">
        <v>45264</v>
      </c>
      <c r="T488" s="42" t="s">
        <v>266</v>
      </c>
      <c r="U488" s="42" t="s">
        <v>6115</v>
      </c>
      <c r="V488" s="42"/>
      <c r="W488" s="42"/>
      <c r="X488" s="42"/>
      <c r="Y488" s="5" t="s">
        <v>5754</v>
      </c>
    </row>
    <row r="489" spans="1:25" s="5" customFormat="1" ht="25.5">
      <c r="A489" s="49">
        <v>478</v>
      </c>
      <c r="B489" s="11">
        <v>45292</v>
      </c>
      <c r="C489" s="42" t="s">
        <v>1923</v>
      </c>
      <c r="D489" s="42" t="s">
        <v>1077</v>
      </c>
      <c r="E489" s="42" t="s">
        <v>1964</v>
      </c>
      <c r="F489" s="42" t="s">
        <v>1887</v>
      </c>
      <c r="G489" s="42">
        <v>51</v>
      </c>
      <c r="H489" s="42">
        <v>63</v>
      </c>
      <c r="I489" s="42"/>
      <c r="J489" s="8">
        <v>45.4</v>
      </c>
      <c r="K489" s="42">
        <v>5</v>
      </c>
      <c r="L489" s="42" t="s">
        <v>994</v>
      </c>
      <c r="M489" s="42"/>
      <c r="N489" s="9" t="s">
        <v>648</v>
      </c>
      <c r="O489" s="9">
        <v>865046.19</v>
      </c>
      <c r="P489" s="9"/>
      <c r="Q489" s="29"/>
      <c r="R489" s="42" t="s">
        <v>1131</v>
      </c>
      <c r="S489" s="11">
        <v>32892</v>
      </c>
      <c r="T489" s="42" t="s">
        <v>266</v>
      </c>
      <c r="U489" s="42" t="s">
        <v>526</v>
      </c>
      <c r="V489" s="42">
        <v>30.07</v>
      </c>
      <c r="W489" s="42"/>
      <c r="X489" s="42"/>
    </row>
    <row r="490" spans="1:25" s="5" customFormat="1" ht="38.25">
      <c r="A490" s="49">
        <v>479</v>
      </c>
      <c r="B490" s="11">
        <v>45292</v>
      </c>
      <c r="C490" s="42" t="s">
        <v>1923</v>
      </c>
      <c r="D490" s="42" t="s">
        <v>1078</v>
      </c>
      <c r="E490" s="42" t="s">
        <v>1965</v>
      </c>
      <c r="F490" s="42" t="s">
        <v>1887</v>
      </c>
      <c r="G490" s="42">
        <v>51</v>
      </c>
      <c r="H490" s="42">
        <v>79</v>
      </c>
      <c r="I490" s="42"/>
      <c r="J490" s="8">
        <v>45.8</v>
      </c>
      <c r="K490" s="42">
        <v>5</v>
      </c>
      <c r="L490" s="42" t="s">
        <v>994</v>
      </c>
      <c r="M490" s="42"/>
      <c r="N490" s="9" t="s">
        <v>5446</v>
      </c>
      <c r="O490" s="9">
        <v>889791.41</v>
      </c>
      <c r="P490" s="9"/>
      <c r="Q490" s="29"/>
      <c r="R490" s="42" t="s">
        <v>1132</v>
      </c>
      <c r="S490" s="11">
        <v>34529</v>
      </c>
      <c r="T490" s="42" t="s">
        <v>266</v>
      </c>
      <c r="U490" s="42" t="s">
        <v>1133</v>
      </c>
      <c r="V490" s="42"/>
      <c r="W490" s="42"/>
      <c r="X490" s="42"/>
    </row>
    <row r="491" spans="1:25" s="5" customFormat="1" ht="38.25">
      <c r="A491" s="49">
        <v>480</v>
      </c>
      <c r="B491" s="11">
        <v>45292</v>
      </c>
      <c r="C491" s="42" t="s">
        <v>1923</v>
      </c>
      <c r="D491" s="42" t="s">
        <v>1079</v>
      </c>
      <c r="E491" s="42" t="s">
        <v>3290</v>
      </c>
      <c r="F491" s="42" t="s">
        <v>1887</v>
      </c>
      <c r="G491" s="42">
        <v>55</v>
      </c>
      <c r="H491" s="42">
        <v>31</v>
      </c>
      <c r="I491" s="42"/>
      <c r="J491" s="8">
        <v>30.9</v>
      </c>
      <c r="K491" s="42">
        <v>4</v>
      </c>
      <c r="L491" s="42" t="s">
        <v>994</v>
      </c>
      <c r="M491" s="42"/>
      <c r="N491" s="9" t="s">
        <v>5447</v>
      </c>
      <c r="O491" s="9">
        <v>600317.78</v>
      </c>
      <c r="P491" s="9"/>
      <c r="Q491" s="29"/>
      <c r="R491" s="42" t="s">
        <v>4731</v>
      </c>
      <c r="S491" s="42"/>
      <c r="T491" s="42"/>
      <c r="U491" s="42" t="s">
        <v>4452</v>
      </c>
      <c r="V491" s="42"/>
      <c r="W491" s="42"/>
      <c r="X491" s="42"/>
    </row>
    <row r="492" spans="1:25" s="5" customFormat="1" ht="25.5">
      <c r="A492" s="49">
        <v>481</v>
      </c>
      <c r="B492" s="11">
        <v>45292</v>
      </c>
      <c r="C492" s="42" t="s">
        <v>1923</v>
      </c>
      <c r="D492" s="42"/>
      <c r="E492" s="42" t="s">
        <v>871</v>
      </c>
      <c r="F492" s="42" t="s">
        <v>1887</v>
      </c>
      <c r="G492" s="42">
        <v>57</v>
      </c>
      <c r="H492" s="42">
        <v>46</v>
      </c>
      <c r="I492" s="42"/>
      <c r="J492" s="8">
        <v>30.97</v>
      </c>
      <c r="K492" s="42">
        <v>4</v>
      </c>
      <c r="L492" s="42" t="s">
        <v>994</v>
      </c>
      <c r="M492" s="42"/>
      <c r="N492" s="9" t="s">
        <v>648</v>
      </c>
      <c r="O492" s="9"/>
      <c r="P492" s="9"/>
      <c r="Q492" s="29"/>
      <c r="R492" s="42" t="s">
        <v>3719</v>
      </c>
      <c r="S492" s="11">
        <v>29265</v>
      </c>
      <c r="T492" s="42" t="s">
        <v>266</v>
      </c>
      <c r="U492" s="42" t="s">
        <v>3720</v>
      </c>
      <c r="V492" s="42">
        <v>16.8</v>
      </c>
      <c r="W492" s="42"/>
      <c r="X492" s="42" t="s">
        <v>3960</v>
      </c>
    </row>
    <row r="493" spans="1:25" s="5" customFormat="1" ht="25.5">
      <c r="A493" s="49">
        <v>482</v>
      </c>
      <c r="B493" s="11">
        <v>45292</v>
      </c>
      <c r="C493" s="42" t="s">
        <v>1923</v>
      </c>
      <c r="D493" s="42"/>
      <c r="E493" s="42" t="s">
        <v>1300</v>
      </c>
      <c r="F493" s="42" t="s">
        <v>1887</v>
      </c>
      <c r="G493" s="42">
        <v>57</v>
      </c>
      <c r="H493" s="42">
        <v>77</v>
      </c>
      <c r="I493" s="42"/>
      <c r="J493" s="8">
        <v>45.56</v>
      </c>
      <c r="K493" s="42">
        <v>4</v>
      </c>
      <c r="L493" s="42" t="s">
        <v>994</v>
      </c>
      <c r="M493" s="42"/>
      <c r="N493" s="9" t="s">
        <v>648</v>
      </c>
      <c r="O493" s="9"/>
      <c r="P493" s="9"/>
      <c r="Q493" s="29"/>
      <c r="R493" s="42" t="s">
        <v>4732</v>
      </c>
      <c r="S493" s="42"/>
      <c r="T493" s="42" t="s">
        <v>266</v>
      </c>
      <c r="U493" s="42" t="s">
        <v>4453</v>
      </c>
      <c r="V493" s="42"/>
      <c r="W493" s="42"/>
      <c r="X493" s="42" t="s">
        <v>3960</v>
      </c>
    </row>
    <row r="494" spans="1:25" s="5" customFormat="1" ht="38.25">
      <c r="A494" s="49">
        <v>483</v>
      </c>
      <c r="B494" s="11">
        <v>45292</v>
      </c>
      <c r="C494" s="42" t="s">
        <v>1923</v>
      </c>
      <c r="D494" s="42" t="s">
        <v>1080</v>
      </c>
      <c r="E494" s="42" t="s">
        <v>1301</v>
      </c>
      <c r="F494" s="42" t="s">
        <v>1887</v>
      </c>
      <c r="G494" s="42">
        <v>59</v>
      </c>
      <c r="H494" s="42">
        <v>10</v>
      </c>
      <c r="I494" s="42"/>
      <c r="J494" s="8">
        <v>30.4</v>
      </c>
      <c r="K494" s="42">
        <v>2</v>
      </c>
      <c r="L494" s="42" t="s">
        <v>994</v>
      </c>
      <c r="M494" s="42"/>
      <c r="N494" s="9" t="s">
        <v>5443</v>
      </c>
      <c r="O494" s="9">
        <v>581800.98</v>
      </c>
      <c r="P494" s="9"/>
      <c r="Q494" s="29"/>
      <c r="R494" s="42" t="s">
        <v>4733</v>
      </c>
      <c r="S494" s="42"/>
      <c r="T494" s="42" t="s">
        <v>266</v>
      </c>
      <c r="U494" s="42" t="s">
        <v>4734</v>
      </c>
      <c r="V494" s="42"/>
      <c r="W494" s="42"/>
      <c r="X494" s="42"/>
    </row>
    <row r="495" spans="1:25" s="5" customFormat="1" ht="63.75">
      <c r="A495" s="49">
        <v>484</v>
      </c>
      <c r="B495" s="11">
        <v>45292</v>
      </c>
      <c r="C495" s="42" t="s">
        <v>1923</v>
      </c>
      <c r="D495" s="42" t="s">
        <v>1081</v>
      </c>
      <c r="E495" s="42" t="s">
        <v>744</v>
      </c>
      <c r="F495" s="42" t="s">
        <v>1887</v>
      </c>
      <c r="G495" s="42">
        <v>59</v>
      </c>
      <c r="H495" s="42">
        <v>22</v>
      </c>
      <c r="I495" s="42"/>
      <c r="J495" s="8">
        <v>30</v>
      </c>
      <c r="K495" s="42">
        <v>4</v>
      </c>
      <c r="L495" s="42" t="s">
        <v>994</v>
      </c>
      <c r="M495" s="42"/>
      <c r="N495" s="9" t="s">
        <v>5444</v>
      </c>
      <c r="O495" s="9">
        <v>574145.69999999995</v>
      </c>
      <c r="P495" s="9"/>
      <c r="Q495" s="29"/>
      <c r="R495" s="42" t="s">
        <v>6147</v>
      </c>
      <c r="S495" s="11" t="s">
        <v>6148</v>
      </c>
      <c r="T495" s="42" t="s">
        <v>6149</v>
      </c>
      <c r="U495" s="42" t="s">
        <v>6150</v>
      </c>
      <c r="V495" s="42">
        <v>16.2</v>
      </c>
      <c r="W495" s="42"/>
      <c r="X495" s="42"/>
    </row>
    <row r="496" spans="1:25" s="5" customFormat="1" ht="38.25">
      <c r="A496" s="49">
        <v>485</v>
      </c>
      <c r="B496" s="11">
        <v>45292</v>
      </c>
      <c r="C496" s="42" t="s">
        <v>1923</v>
      </c>
      <c r="D496" s="42" t="s">
        <v>1082</v>
      </c>
      <c r="E496" s="42" t="s">
        <v>2126</v>
      </c>
      <c r="F496" s="42" t="s">
        <v>1887</v>
      </c>
      <c r="G496" s="42">
        <v>61</v>
      </c>
      <c r="H496" s="42">
        <v>1</v>
      </c>
      <c r="I496" s="42"/>
      <c r="J496" s="8">
        <v>34.1</v>
      </c>
      <c r="K496" s="42">
        <v>1</v>
      </c>
      <c r="L496" s="42" t="s">
        <v>994</v>
      </c>
      <c r="M496" s="42"/>
      <c r="N496" s="9" t="s">
        <v>5445</v>
      </c>
      <c r="O496" s="9">
        <v>652612.28</v>
      </c>
      <c r="P496" s="9"/>
      <c r="Q496" s="29"/>
      <c r="R496" s="42" t="s">
        <v>15</v>
      </c>
      <c r="S496" s="11">
        <v>32770</v>
      </c>
      <c r="T496" s="42" t="s">
        <v>266</v>
      </c>
      <c r="U496" s="42" t="s">
        <v>1134</v>
      </c>
      <c r="V496" s="42"/>
      <c r="W496" s="42"/>
      <c r="X496" s="42"/>
    </row>
    <row r="497" spans="1:25" s="5" customFormat="1" ht="38.25">
      <c r="A497" s="49">
        <v>486</v>
      </c>
      <c r="B497" s="11">
        <v>45292</v>
      </c>
      <c r="C497" s="42" t="s">
        <v>1923</v>
      </c>
      <c r="D497" s="42" t="s">
        <v>1083</v>
      </c>
      <c r="E497" s="42" t="s">
        <v>145</v>
      </c>
      <c r="F497" s="42" t="s">
        <v>1887</v>
      </c>
      <c r="G497" s="42">
        <v>63</v>
      </c>
      <c r="H497" s="42">
        <v>25</v>
      </c>
      <c r="I497" s="42"/>
      <c r="J497" s="8">
        <v>30</v>
      </c>
      <c r="K497" s="42">
        <v>2</v>
      </c>
      <c r="L497" s="42" t="s">
        <v>994</v>
      </c>
      <c r="M497" s="42"/>
      <c r="N497" s="9" t="s">
        <v>5429</v>
      </c>
      <c r="O497" s="9">
        <v>582832.80000000005</v>
      </c>
      <c r="P497" s="9"/>
      <c r="Q497" s="29"/>
      <c r="R497" s="42" t="s">
        <v>1797</v>
      </c>
      <c r="S497" s="11">
        <v>27775</v>
      </c>
      <c r="T497" s="42" t="s">
        <v>266</v>
      </c>
      <c r="U497" s="42" t="s">
        <v>1135</v>
      </c>
      <c r="V497" s="42"/>
      <c r="W497" s="42"/>
      <c r="X497" s="42"/>
    </row>
    <row r="498" spans="1:25" s="5" customFormat="1" ht="38.25">
      <c r="A498" s="49">
        <v>487</v>
      </c>
      <c r="B498" s="11">
        <v>45292</v>
      </c>
      <c r="C498" s="42" t="s">
        <v>1923</v>
      </c>
      <c r="D498" s="42" t="s">
        <v>1084</v>
      </c>
      <c r="E498" s="42" t="s">
        <v>3569</v>
      </c>
      <c r="F498" s="42" t="s">
        <v>1887</v>
      </c>
      <c r="G498" s="42">
        <v>63</v>
      </c>
      <c r="H498" s="42">
        <v>41</v>
      </c>
      <c r="I498" s="42"/>
      <c r="J498" s="8">
        <v>44.9</v>
      </c>
      <c r="K498" s="42">
        <v>2</v>
      </c>
      <c r="L498" s="42" t="s">
        <v>994</v>
      </c>
      <c r="M498" s="42"/>
      <c r="N498" s="9" t="s">
        <v>5428</v>
      </c>
      <c r="O498" s="9">
        <v>872306.42</v>
      </c>
      <c r="P498" s="9"/>
      <c r="Q498" s="29"/>
      <c r="R498" s="42" t="s">
        <v>1136</v>
      </c>
      <c r="S498" s="11">
        <v>31240</v>
      </c>
      <c r="T498" s="42" t="s">
        <v>266</v>
      </c>
      <c r="U498" s="42" t="s">
        <v>1796</v>
      </c>
      <c r="V498" s="42"/>
      <c r="W498" s="42"/>
      <c r="X498" s="42"/>
    </row>
    <row r="499" spans="1:25" s="5" customFormat="1" ht="38.25">
      <c r="A499" s="49">
        <v>488</v>
      </c>
      <c r="B499" s="11">
        <v>45292</v>
      </c>
      <c r="C499" s="42" t="s">
        <v>1923</v>
      </c>
      <c r="D499" s="42"/>
      <c r="E499" s="42" t="s">
        <v>1430</v>
      </c>
      <c r="F499" s="42" t="s">
        <v>1887</v>
      </c>
      <c r="G499" s="42">
        <v>69</v>
      </c>
      <c r="H499" s="42">
        <v>22</v>
      </c>
      <c r="I499" s="42"/>
      <c r="J499" s="8">
        <v>45.51</v>
      </c>
      <c r="K499" s="42">
        <v>2</v>
      </c>
      <c r="L499" s="42" t="s">
        <v>994</v>
      </c>
      <c r="M499" s="42"/>
      <c r="N499" s="9" t="s">
        <v>2953</v>
      </c>
      <c r="O499" s="9"/>
      <c r="P499" s="9"/>
      <c r="Q499" s="29"/>
      <c r="R499" s="42" t="s">
        <v>4735</v>
      </c>
      <c r="S499" s="42"/>
      <c r="T499" s="42" t="s">
        <v>266</v>
      </c>
      <c r="U499" s="42" t="s">
        <v>4736</v>
      </c>
      <c r="V499" s="42"/>
      <c r="W499" s="42"/>
      <c r="X499" s="42" t="s">
        <v>3960</v>
      </c>
    </row>
    <row r="500" spans="1:25" s="5" customFormat="1" ht="38.25">
      <c r="A500" s="49">
        <v>489</v>
      </c>
      <c r="B500" s="11">
        <v>45292</v>
      </c>
      <c r="C500" s="42" t="s">
        <v>1923</v>
      </c>
      <c r="D500" s="42" t="s">
        <v>1085</v>
      </c>
      <c r="E500" s="42" t="s">
        <v>3469</v>
      </c>
      <c r="F500" s="42" t="s">
        <v>1887</v>
      </c>
      <c r="G500" s="42">
        <v>71</v>
      </c>
      <c r="H500" s="42">
        <v>55</v>
      </c>
      <c r="I500" s="42"/>
      <c r="J500" s="8">
        <v>44.9</v>
      </c>
      <c r="K500" s="42">
        <v>2</v>
      </c>
      <c r="L500" s="42" t="s">
        <v>994</v>
      </c>
      <c r="M500" s="42"/>
      <c r="N500" s="9" t="s">
        <v>5427</v>
      </c>
      <c r="O500" s="9">
        <v>872306.42</v>
      </c>
      <c r="P500" s="9"/>
      <c r="Q500" s="29"/>
      <c r="R500" s="42" t="s">
        <v>4454</v>
      </c>
      <c r="S500" s="42"/>
      <c r="T500" s="42"/>
      <c r="U500" s="42" t="s">
        <v>4455</v>
      </c>
      <c r="V500" s="42"/>
      <c r="W500" s="42"/>
      <c r="X500" s="42"/>
    </row>
    <row r="501" spans="1:25" s="5" customFormat="1" ht="38.25">
      <c r="A501" s="49">
        <v>490</v>
      </c>
      <c r="B501" s="11">
        <v>45292</v>
      </c>
      <c r="C501" s="42" t="s">
        <v>1923</v>
      </c>
      <c r="D501" s="42" t="s">
        <v>505</v>
      </c>
      <c r="E501" s="42" t="s">
        <v>1345</v>
      </c>
      <c r="F501" s="42" t="s">
        <v>1887</v>
      </c>
      <c r="G501" s="42">
        <v>71</v>
      </c>
      <c r="H501" s="42">
        <v>57</v>
      </c>
      <c r="I501" s="42"/>
      <c r="J501" s="8">
        <v>45.5</v>
      </c>
      <c r="K501" s="42">
        <v>3</v>
      </c>
      <c r="L501" s="42" t="s">
        <v>994</v>
      </c>
      <c r="M501" s="42"/>
      <c r="N501" s="9" t="s">
        <v>5426</v>
      </c>
      <c r="O501" s="9">
        <v>883963.08</v>
      </c>
      <c r="P501" s="9"/>
      <c r="Q501" s="29"/>
      <c r="R501" s="42" t="s">
        <v>1798</v>
      </c>
      <c r="S501" s="11">
        <v>27331</v>
      </c>
      <c r="T501" s="42" t="s">
        <v>266</v>
      </c>
      <c r="U501" s="42" t="s">
        <v>1799</v>
      </c>
      <c r="V501" s="42"/>
      <c r="W501" s="42"/>
      <c r="X501" s="42"/>
    </row>
    <row r="502" spans="1:25" s="5" customFormat="1" ht="38.25">
      <c r="A502" s="49">
        <v>491</v>
      </c>
      <c r="B502" s="11">
        <v>45292</v>
      </c>
      <c r="C502" s="42" t="s">
        <v>1923</v>
      </c>
      <c r="D502" s="42" t="s">
        <v>5486</v>
      </c>
      <c r="E502" s="42" t="s">
        <v>5487</v>
      </c>
      <c r="F502" s="42" t="s">
        <v>1887</v>
      </c>
      <c r="G502" s="42">
        <v>71</v>
      </c>
      <c r="H502" s="42">
        <v>59</v>
      </c>
      <c r="I502" s="42"/>
      <c r="J502" s="8">
        <v>48.1</v>
      </c>
      <c r="K502" s="42">
        <v>3</v>
      </c>
      <c r="L502" s="42" t="s">
        <v>994</v>
      </c>
      <c r="M502" s="11">
        <v>45106</v>
      </c>
      <c r="N502" s="9" t="s">
        <v>5488</v>
      </c>
      <c r="O502" s="9">
        <v>920546.94</v>
      </c>
      <c r="P502" s="9">
        <v>920546.94</v>
      </c>
      <c r="Q502" s="7">
        <v>920546.94</v>
      </c>
      <c r="R502" s="42"/>
      <c r="S502" s="11"/>
      <c r="T502" s="42"/>
      <c r="U502" s="42"/>
      <c r="V502" s="42"/>
      <c r="W502" s="42"/>
      <c r="X502" s="42"/>
      <c r="Y502" s="5" t="s">
        <v>5753</v>
      </c>
    </row>
    <row r="503" spans="1:25" s="5" customFormat="1" ht="44.25" customHeight="1">
      <c r="A503" s="49">
        <v>492</v>
      </c>
      <c r="B503" s="11">
        <v>45292</v>
      </c>
      <c r="C503" s="42" t="s">
        <v>650</v>
      </c>
      <c r="D503" s="42" t="s">
        <v>436</v>
      </c>
      <c r="E503" s="42" t="s">
        <v>1884</v>
      </c>
      <c r="F503" s="42" t="s">
        <v>1200</v>
      </c>
      <c r="G503" s="42">
        <v>2</v>
      </c>
      <c r="H503" s="42"/>
      <c r="I503" s="42" t="s">
        <v>5423</v>
      </c>
      <c r="J503" s="8">
        <f>125.89*1/3</f>
        <v>41.963333333333331</v>
      </c>
      <c r="K503" s="42"/>
      <c r="L503" s="42" t="s">
        <v>994</v>
      </c>
      <c r="M503" s="42"/>
      <c r="N503" s="9" t="s">
        <v>5422</v>
      </c>
      <c r="O503" s="9">
        <v>788317.39</v>
      </c>
      <c r="P503" s="9"/>
      <c r="Q503" s="29"/>
      <c r="R503" s="42"/>
      <c r="S503" s="42"/>
      <c r="T503" s="42"/>
      <c r="U503" s="42"/>
      <c r="V503" s="42"/>
      <c r="W503" s="42"/>
      <c r="X503" s="42"/>
    </row>
    <row r="504" spans="1:25" s="5" customFormat="1" ht="41.25" customHeight="1">
      <c r="A504" s="49">
        <v>493</v>
      </c>
      <c r="B504" s="11">
        <v>45292</v>
      </c>
      <c r="C504" s="42" t="s">
        <v>650</v>
      </c>
      <c r="D504" s="42" t="s">
        <v>437</v>
      </c>
      <c r="E504" s="42" t="s">
        <v>1885</v>
      </c>
      <c r="F504" s="42" t="s">
        <v>1200</v>
      </c>
      <c r="G504" s="42">
        <v>5</v>
      </c>
      <c r="H504" s="42"/>
      <c r="I504" s="42" t="s">
        <v>5425</v>
      </c>
      <c r="J504" s="8">
        <f>107.65*1/8</f>
        <v>13.456250000000001</v>
      </c>
      <c r="K504" s="42"/>
      <c r="L504" s="42" t="s">
        <v>994</v>
      </c>
      <c r="M504" s="42"/>
      <c r="N504" s="9" t="s">
        <v>5424</v>
      </c>
      <c r="O504" s="9">
        <v>252388.08</v>
      </c>
      <c r="P504" s="9"/>
      <c r="Q504" s="29"/>
      <c r="R504" s="42"/>
      <c r="S504" s="42"/>
      <c r="T504" s="42"/>
      <c r="U504" s="42"/>
      <c r="V504" s="42"/>
      <c r="W504" s="42"/>
      <c r="X504" s="42"/>
    </row>
    <row r="505" spans="1:25" s="5" customFormat="1" ht="51">
      <c r="A505" s="49">
        <v>494</v>
      </c>
      <c r="B505" s="11">
        <v>45292</v>
      </c>
      <c r="C505" s="42" t="s">
        <v>1923</v>
      </c>
      <c r="D505" s="42" t="s">
        <v>1588</v>
      </c>
      <c r="E505" s="42" t="s">
        <v>3231</v>
      </c>
      <c r="F505" s="42" t="s">
        <v>1886</v>
      </c>
      <c r="G505" s="42">
        <v>3</v>
      </c>
      <c r="H505" s="42">
        <v>81</v>
      </c>
      <c r="I505" s="42"/>
      <c r="J505" s="8">
        <v>59.1</v>
      </c>
      <c r="K505" s="42">
        <v>1</v>
      </c>
      <c r="L505" s="42" t="s">
        <v>994</v>
      </c>
      <c r="M505" s="42"/>
      <c r="N505" s="9" t="s">
        <v>5450</v>
      </c>
      <c r="O505" s="9">
        <v>1131067.03</v>
      </c>
      <c r="P505" s="9"/>
      <c r="Q505" s="29"/>
      <c r="R505" s="42" t="s">
        <v>1737</v>
      </c>
      <c r="S505" s="11">
        <v>41855</v>
      </c>
      <c r="T505" s="42" t="s">
        <v>266</v>
      </c>
      <c r="U505" s="42" t="s">
        <v>1091</v>
      </c>
      <c r="V505" s="42">
        <v>59.09</v>
      </c>
      <c r="W505" s="42"/>
      <c r="X505" s="42"/>
    </row>
    <row r="506" spans="1:25" s="5" customFormat="1" ht="38.25">
      <c r="A506" s="49">
        <v>495</v>
      </c>
      <c r="B506" s="11">
        <v>45292</v>
      </c>
      <c r="C506" s="42" t="s">
        <v>1923</v>
      </c>
      <c r="D506" s="42" t="s">
        <v>1589</v>
      </c>
      <c r="E506" s="42" t="s">
        <v>1891</v>
      </c>
      <c r="F506" s="42" t="s">
        <v>1886</v>
      </c>
      <c r="G506" s="42">
        <v>7</v>
      </c>
      <c r="H506" s="42">
        <v>34</v>
      </c>
      <c r="I506" s="42"/>
      <c r="J506" s="8">
        <v>34</v>
      </c>
      <c r="K506" s="42">
        <v>7</v>
      </c>
      <c r="L506" s="42" t="s">
        <v>994</v>
      </c>
      <c r="M506" s="42"/>
      <c r="N506" s="9" t="s">
        <v>5453</v>
      </c>
      <c r="O506" s="9">
        <v>650698.46</v>
      </c>
      <c r="P506" s="9"/>
      <c r="Q506" s="29"/>
      <c r="R506" s="42" t="s">
        <v>4456</v>
      </c>
      <c r="S506" s="42"/>
      <c r="T506" s="42"/>
      <c r="U506" s="42" t="s">
        <v>4457</v>
      </c>
      <c r="V506" s="42"/>
      <c r="W506" s="42"/>
      <c r="X506" s="42"/>
    </row>
    <row r="507" spans="1:25" s="5" customFormat="1" ht="38.25">
      <c r="A507" s="49">
        <v>496</v>
      </c>
      <c r="B507" s="11">
        <v>45292</v>
      </c>
      <c r="C507" s="42" t="s">
        <v>1923</v>
      </c>
      <c r="D507" s="42" t="s">
        <v>1590</v>
      </c>
      <c r="E507" s="42" t="s">
        <v>1892</v>
      </c>
      <c r="F507" s="42" t="s">
        <v>1886</v>
      </c>
      <c r="G507" s="42">
        <v>7</v>
      </c>
      <c r="H507" s="42">
        <v>40</v>
      </c>
      <c r="I507" s="42"/>
      <c r="J507" s="8">
        <v>41.9</v>
      </c>
      <c r="K507" s="42">
        <v>8</v>
      </c>
      <c r="L507" s="42" t="s">
        <v>994</v>
      </c>
      <c r="M507" s="42"/>
      <c r="N507" s="9" t="s">
        <v>5452</v>
      </c>
      <c r="O507" s="9">
        <v>801890.16</v>
      </c>
      <c r="P507" s="9"/>
      <c r="Q507" s="29"/>
      <c r="R507" s="42" t="s">
        <v>4458</v>
      </c>
      <c r="S507" s="42"/>
      <c r="T507" s="42"/>
      <c r="U507" s="42" t="s">
        <v>4459</v>
      </c>
      <c r="V507" s="42"/>
      <c r="W507" s="42"/>
      <c r="X507" s="42"/>
    </row>
    <row r="508" spans="1:25" s="5" customFormat="1" ht="51">
      <c r="A508" s="49">
        <v>497</v>
      </c>
      <c r="B508" s="11">
        <v>45292</v>
      </c>
      <c r="C508" s="42" t="s">
        <v>1923</v>
      </c>
      <c r="D508" s="42" t="s">
        <v>5489</v>
      </c>
      <c r="E508" s="42" t="s">
        <v>5490</v>
      </c>
      <c r="F508" s="42" t="s">
        <v>1886</v>
      </c>
      <c r="G508" s="42">
        <v>7</v>
      </c>
      <c r="H508" s="42">
        <v>49</v>
      </c>
      <c r="I508" s="42"/>
      <c r="J508" s="8">
        <v>29.6</v>
      </c>
      <c r="K508" s="42">
        <v>9</v>
      </c>
      <c r="L508" s="42" t="s">
        <v>994</v>
      </c>
      <c r="M508" s="11">
        <v>45106</v>
      </c>
      <c r="N508" s="9" t="s">
        <v>5491</v>
      </c>
      <c r="O508" s="9">
        <v>566490.42000000004</v>
      </c>
      <c r="P508" s="9">
        <v>566490.42000000004</v>
      </c>
      <c r="Q508" s="7">
        <v>566490.42000000004</v>
      </c>
      <c r="R508" s="42" t="s">
        <v>5916</v>
      </c>
      <c r="S508" s="11">
        <v>45209</v>
      </c>
      <c r="T508" s="42" t="s">
        <v>266</v>
      </c>
      <c r="U508" s="42" t="s">
        <v>5917</v>
      </c>
      <c r="V508" s="42"/>
      <c r="W508" s="42"/>
      <c r="X508" s="42"/>
      <c r="Y508" s="5" t="s">
        <v>5753</v>
      </c>
    </row>
    <row r="509" spans="1:25" s="5" customFormat="1" ht="38.25">
      <c r="A509" s="49">
        <v>498</v>
      </c>
      <c r="B509" s="11">
        <v>45292</v>
      </c>
      <c r="C509" s="42" t="s">
        <v>1923</v>
      </c>
      <c r="D509" s="42" t="s">
        <v>1591</v>
      </c>
      <c r="E509" s="42" t="s">
        <v>2580</v>
      </c>
      <c r="F509" s="42" t="s">
        <v>1886</v>
      </c>
      <c r="G509" s="42">
        <v>15</v>
      </c>
      <c r="H509" s="42">
        <v>18</v>
      </c>
      <c r="I509" s="42"/>
      <c r="J509" s="8">
        <v>49.8</v>
      </c>
      <c r="K509" s="42">
        <v>1</v>
      </c>
      <c r="L509" s="42" t="s">
        <v>994</v>
      </c>
      <c r="M509" s="42"/>
      <c r="N509" s="9" t="s">
        <v>5451</v>
      </c>
      <c r="O509" s="9">
        <v>971906.26</v>
      </c>
      <c r="P509" s="9"/>
      <c r="Q509" s="29"/>
      <c r="R509" s="42" t="s">
        <v>3728</v>
      </c>
      <c r="S509" s="11">
        <v>29340</v>
      </c>
      <c r="T509" s="42" t="s">
        <v>3729</v>
      </c>
      <c r="U509" s="42" t="s">
        <v>3730</v>
      </c>
      <c r="V509" s="42">
        <v>29.15</v>
      </c>
      <c r="W509" s="42"/>
      <c r="X509" s="42"/>
    </row>
    <row r="510" spans="1:25" s="5" customFormat="1" ht="63.75">
      <c r="A510" s="49">
        <v>499</v>
      </c>
      <c r="B510" s="11">
        <v>45292</v>
      </c>
      <c r="C510" s="42" t="s">
        <v>1923</v>
      </c>
      <c r="D510" s="42" t="s">
        <v>3485</v>
      </c>
      <c r="E510" s="42" t="s">
        <v>566</v>
      </c>
      <c r="F510" s="42" t="s">
        <v>1886</v>
      </c>
      <c r="G510" s="42">
        <v>18</v>
      </c>
      <c r="H510" s="42" t="s">
        <v>2954</v>
      </c>
      <c r="I510" s="42" t="s">
        <v>2873</v>
      </c>
      <c r="J510" s="8">
        <v>20.329999999999998</v>
      </c>
      <c r="K510" s="42">
        <v>2</v>
      </c>
      <c r="L510" s="42" t="s">
        <v>994</v>
      </c>
      <c r="M510" s="11">
        <v>39071</v>
      </c>
      <c r="N510" s="9" t="s">
        <v>2978</v>
      </c>
      <c r="O510" s="9">
        <v>390356.09</v>
      </c>
      <c r="P510" s="9"/>
      <c r="Q510" s="29"/>
      <c r="R510" s="42"/>
      <c r="S510" s="42"/>
      <c r="T510" s="42"/>
      <c r="U510" s="42"/>
      <c r="V510" s="42"/>
      <c r="W510" s="42"/>
      <c r="X510" s="42"/>
    </row>
    <row r="511" spans="1:25" s="5" customFormat="1" ht="63.75">
      <c r="A511" s="49">
        <v>500</v>
      </c>
      <c r="B511" s="11">
        <v>45292</v>
      </c>
      <c r="C511" s="42" t="s">
        <v>1923</v>
      </c>
      <c r="D511" s="42" t="s">
        <v>3486</v>
      </c>
      <c r="E511" s="42" t="s">
        <v>565</v>
      </c>
      <c r="F511" s="42" t="s">
        <v>1886</v>
      </c>
      <c r="G511" s="42">
        <v>18</v>
      </c>
      <c r="H511" s="42" t="s">
        <v>2955</v>
      </c>
      <c r="I511" s="42" t="s">
        <v>2874</v>
      </c>
      <c r="J511" s="8">
        <v>13.83</v>
      </c>
      <c r="K511" s="42">
        <v>2</v>
      </c>
      <c r="L511" s="42" t="s">
        <v>994</v>
      </c>
      <c r="M511" s="11">
        <v>38432</v>
      </c>
      <c r="N511" s="9" t="s">
        <v>2678</v>
      </c>
      <c r="O511" s="9">
        <v>259938.11</v>
      </c>
      <c r="P511" s="9"/>
      <c r="Q511" s="29"/>
      <c r="R511" s="42" t="s">
        <v>5921</v>
      </c>
      <c r="S511" s="11">
        <v>45204</v>
      </c>
      <c r="T511" s="42" t="s">
        <v>266</v>
      </c>
      <c r="U511" s="42" t="s">
        <v>5922</v>
      </c>
      <c r="V511" s="42"/>
      <c r="W511" s="42"/>
      <c r="X511" s="42"/>
    </row>
    <row r="512" spans="1:25" s="5" customFormat="1" ht="63.75">
      <c r="A512" s="49">
        <v>501</v>
      </c>
      <c r="B512" s="11">
        <v>45292</v>
      </c>
      <c r="C512" s="42" t="s">
        <v>1923</v>
      </c>
      <c r="D512" s="42" t="s">
        <v>3487</v>
      </c>
      <c r="E512" s="42" t="s">
        <v>564</v>
      </c>
      <c r="F512" s="42" t="s">
        <v>1886</v>
      </c>
      <c r="G512" s="42">
        <v>18</v>
      </c>
      <c r="H512" s="42" t="s">
        <v>2225</v>
      </c>
      <c r="I512" s="42" t="s">
        <v>2875</v>
      </c>
      <c r="J512" s="8">
        <v>20.98</v>
      </c>
      <c r="K512" s="42">
        <v>1</v>
      </c>
      <c r="L512" s="42" t="s">
        <v>994</v>
      </c>
      <c r="M512" s="11">
        <v>42067</v>
      </c>
      <c r="N512" s="9" t="s">
        <v>2679</v>
      </c>
      <c r="O512" s="9">
        <v>394178.74</v>
      </c>
      <c r="P512" s="9"/>
      <c r="Q512" s="29"/>
      <c r="R512" s="42" t="s">
        <v>2878</v>
      </c>
      <c r="S512" s="11">
        <v>41897</v>
      </c>
      <c r="T512" s="42" t="s">
        <v>266</v>
      </c>
      <c r="U512" s="42" t="s">
        <v>2879</v>
      </c>
      <c r="V512" s="42">
        <v>16.760000000000002</v>
      </c>
      <c r="W512" s="42"/>
      <c r="X512" s="42"/>
    </row>
    <row r="513" spans="1:25" s="5" customFormat="1" ht="63.75">
      <c r="A513" s="49">
        <v>502</v>
      </c>
      <c r="B513" s="11">
        <v>45292</v>
      </c>
      <c r="C513" s="42" t="s">
        <v>1923</v>
      </c>
      <c r="D513" s="42" t="s">
        <v>1896</v>
      </c>
      <c r="E513" s="42" t="s">
        <v>567</v>
      </c>
      <c r="F513" s="42" t="s">
        <v>1886</v>
      </c>
      <c r="G513" s="42">
        <v>18</v>
      </c>
      <c r="H513" s="42" t="s">
        <v>2956</v>
      </c>
      <c r="I513" s="42" t="s">
        <v>2876</v>
      </c>
      <c r="J513" s="8">
        <v>19.510000000000002</v>
      </c>
      <c r="K513" s="42">
        <v>3</v>
      </c>
      <c r="L513" s="42" t="s">
        <v>994</v>
      </c>
      <c r="M513" s="11">
        <v>39643</v>
      </c>
      <c r="N513" s="9" t="s">
        <v>539</v>
      </c>
      <c r="O513" s="9">
        <v>366554.44</v>
      </c>
      <c r="P513" s="9"/>
      <c r="Q513" s="29"/>
      <c r="R513" s="42"/>
      <c r="S513" s="42"/>
      <c r="T513" s="42"/>
      <c r="U513" s="42"/>
      <c r="V513" s="42"/>
      <c r="W513" s="42"/>
      <c r="X513" s="42"/>
    </row>
    <row r="514" spans="1:25" s="5" customFormat="1" ht="63.75">
      <c r="A514" s="49">
        <v>503</v>
      </c>
      <c r="B514" s="11">
        <v>45292</v>
      </c>
      <c r="C514" s="42" t="s">
        <v>1923</v>
      </c>
      <c r="D514" s="42" t="s">
        <v>2357</v>
      </c>
      <c r="E514" s="42" t="s">
        <v>569</v>
      </c>
      <c r="F514" s="42" t="s">
        <v>1886</v>
      </c>
      <c r="G514" s="42">
        <v>18</v>
      </c>
      <c r="H514" s="42" t="s">
        <v>2957</v>
      </c>
      <c r="I514" s="42" t="s">
        <v>2877</v>
      </c>
      <c r="J514" s="8">
        <v>20.07</v>
      </c>
      <c r="K514" s="42">
        <v>8</v>
      </c>
      <c r="L514" s="42" t="s">
        <v>994</v>
      </c>
      <c r="M514" s="11">
        <v>38331</v>
      </c>
      <c r="N514" s="9" t="s">
        <v>978</v>
      </c>
      <c r="O514" s="9">
        <v>377137.56</v>
      </c>
      <c r="P514" s="9"/>
      <c r="Q514" s="29"/>
      <c r="R514" s="42"/>
      <c r="S514" s="42"/>
      <c r="T514" s="42"/>
      <c r="U514" s="42"/>
      <c r="V514" s="42"/>
      <c r="W514" s="42"/>
      <c r="X514" s="42"/>
    </row>
    <row r="515" spans="1:25" s="5" customFormat="1" ht="63.75">
      <c r="A515" s="49">
        <v>504</v>
      </c>
      <c r="B515" s="11">
        <v>45292</v>
      </c>
      <c r="C515" s="42" t="s">
        <v>1923</v>
      </c>
      <c r="D515" s="42" t="s">
        <v>2358</v>
      </c>
      <c r="E515" s="42" t="s">
        <v>568</v>
      </c>
      <c r="F515" s="42" t="s">
        <v>1886</v>
      </c>
      <c r="G515" s="42">
        <v>18</v>
      </c>
      <c r="H515" s="42" t="s">
        <v>2958</v>
      </c>
      <c r="I515" s="42" t="s">
        <v>2252</v>
      </c>
      <c r="J515" s="8">
        <v>34.57</v>
      </c>
      <c r="K515" s="42">
        <v>9</v>
      </c>
      <c r="L515" s="42" t="s">
        <v>994</v>
      </c>
      <c r="M515" s="11">
        <v>38328</v>
      </c>
      <c r="N515" s="9" t="s">
        <v>2237</v>
      </c>
      <c r="O515" s="9">
        <v>663279.24</v>
      </c>
      <c r="P515" s="9"/>
      <c r="Q515" s="29"/>
      <c r="R515" s="42"/>
      <c r="S515" s="42"/>
      <c r="T515" s="42"/>
      <c r="U515" s="42" t="s">
        <v>4918</v>
      </c>
      <c r="V515" s="42"/>
      <c r="W515" s="42"/>
      <c r="X515" s="42"/>
    </row>
    <row r="516" spans="1:25" s="5" customFormat="1" ht="51">
      <c r="A516" s="49">
        <v>505</v>
      </c>
      <c r="B516" s="11">
        <v>45292</v>
      </c>
      <c r="C516" s="42" t="s">
        <v>1923</v>
      </c>
      <c r="D516" s="42"/>
      <c r="E516" s="42" t="s">
        <v>288</v>
      </c>
      <c r="F516" s="42" t="s">
        <v>1886</v>
      </c>
      <c r="G516" s="42">
        <v>18</v>
      </c>
      <c r="H516" s="42" t="s">
        <v>2843</v>
      </c>
      <c r="I516" s="42"/>
      <c r="J516" s="8">
        <v>41.5</v>
      </c>
      <c r="K516" s="42">
        <v>9</v>
      </c>
      <c r="L516" s="42" t="s">
        <v>994</v>
      </c>
      <c r="M516" s="11"/>
      <c r="N516" s="9" t="s">
        <v>1647</v>
      </c>
      <c r="O516" s="9"/>
      <c r="P516" s="9"/>
      <c r="Q516" s="29"/>
      <c r="R516" s="42" t="s">
        <v>2197</v>
      </c>
      <c r="S516" s="11">
        <v>42114</v>
      </c>
      <c r="T516" s="42" t="s">
        <v>266</v>
      </c>
      <c r="U516" s="42" t="s">
        <v>2198</v>
      </c>
      <c r="V516" s="42">
        <v>41.5</v>
      </c>
      <c r="W516" s="42"/>
      <c r="X516" s="42" t="s">
        <v>3960</v>
      </c>
    </row>
    <row r="517" spans="1:25" s="5" customFormat="1" ht="38.25">
      <c r="A517" s="49">
        <v>506</v>
      </c>
      <c r="B517" s="11">
        <v>45292</v>
      </c>
      <c r="C517" s="42" t="s">
        <v>1923</v>
      </c>
      <c r="D517" s="42" t="s">
        <v>1592</v>
      </c>
      <c r="E517" s="42" t="s">
        <v>1067</v>
      </c>
      <c r="F517" s="42" t="s">
        <v>1886</v>
      </c>
      <c r="G517" s="42">
        <v>19</v>
      </c>
      <c r="H517" s="42">
        <v>15</v>
      </c>
      <c r="I517" s="42"/>
      <c r="J517" s="8">
        <v>31.7</v>
      </c>
      <c r="K517" s="42">
        <v>4</v>
      </c>
      <c r="L517" s="42" t="s">
        <v>994</v>
      </c>
      <c r="M517" s="42"/>
      <c r="N517" s="9" t="s">
        <v>5456</v>
      </c>
      <c r="O517" s="9">
        <v>778941.91</v>
      </c>
      <c r="P517" s="9"/>
      <c r="Q517" s="29"/>
      <c r="R517" s="42" t="s">
        <v>4737</v>
      </c>
      <c r="S517" s="42"/>
      <c r="T517" s="42" t="s">
        <v>266</v>
      </c>
      <c r="U517" s="42" t="s">
        <v>4738</v>
      </c>
      <c r="V517" s="42"/>
      <c r="W517" s="42"/>
      <c r="X517" s="42"/>
    </row>
    <row r="518" spans="1:25" s="5" customFormat="1" ht="38.25">
      <c r="A518" s="49">
        <v>507</v>
      </c>
      <c r="B518" s="11">
        <v>45292</v>
      </c>
      <c r="C518" s="42" t="s">
        <v>1923</v>
      </c>
      <c r="D518" s="42" t="s">
        <v>935</v>
      </c>
      <c r="E518" s="42" t="s">
        <v>1930</v>
      </c>
      <c r="F518" s="42" t="s">
        <v>1886</v>
      </c>
      <c r="G518" s="42">
        <v>19</v>
      </c>
      <c r="H518" s="42">
        <v>50</v>
      </c>
      <c r="I518" s="42"/>
      <c r="J518" s="8">
        <v>44.9</v>
      </c>
      <c r="K518" s="42">
        <v>5</v>
      </c>
      <c r="L518" s="42" t="s">
        <v>994</v>
      </c>
      <c r="M518" s="42"/>
      <c r="N518" s="9" t="s">
        <v>5455</v>
      </c>
      <c r="O518" s="9">
        <v>1103296.27</v>
      </c>
      <c r="P518" s="9"/>
      <c r="Q518" s="29"/>
      <c r="R518" s="42" t="s">
        <v>4460</v>
      </c>
      <c r="S518" s="42"/>
      <c r="T518" s="42" t="s">
        <v>266</v>
      </c>
      <c r="U518" s="42" t="s">
        <v>4739</v>
      </c>
      <c r="V518" s="42"/>
      <c r="W518" s="42"/>
      <c r="X518" s="42"/>
    </row>
    <row r="519" spans="1:25" s="5" customFormat="1" ht="38.25">
      <c r="A519" s="49">
        <v>508</v>
      </c>
      <c r="B519" s="11">
        <v>45292</v>
      </c>
      <c r="C519" s="42" t="s">
        <v>1923</v>
      </c>
      <c r="D519" s="42" t="s">
        <v>936</v>
      </c>
      <c r="E519" s="42" t="s">
        <v>3095</v>
      </c>
      <c r="F519" s="42" t="s">
        <v>1886</v>
      </c>
      <c r="G519" s="42">
        <v>19</v>
      </c>
      <c r="H519" s="42">
        <v>84</v>
      </c>
      <c r="I519" s="42"/>
      <c r="J519" s="8">
        <v>44.6</v>
      </c>
      <c r="K519" s="42">
        <v>2</v>
      </c>
      <c r="L519" s="42" t="s">
        <v>994</v>
      </c>
      <c r="M519" s="42"/>
      <c r="N519" s="9" t="s">
        <v>5454</v>
      </c>
      <c r="O519" s="9">
        <v>1095924.58</v>
      </c>
      <c r="P519" s="9"/>
      <c r="Q519" s="29"/>
      <c r="R519" s="42" t="s">
        <v>4461</v>
      </c>
      <c r="S519" s="42"/>
      <c r="T519" s="42" t="s">
        <v>266</v>
      </c>
      <c r="U519" s="42" t="s">
        <v>4462</v>
      </c>
      <c r="V519" s="42"/>
      <c r="W519" s="42"/>
      <c r="X519" s="42"/>
    </row>
    <row r="520" spans="1:25" s="5" customFormat="1" ht="25.5">
      <c r="A520" s="49">
        <v>509</v>
      </c>
      <c r="B520" s="11">
        <v>45292</v>
      </c>
      <c r="C520" s="42" t="s">
        <v>1923</v>
      </c>
      <c r="D520" s="42"/>
      <c r="E520" s="42" t="s">
        <v>3673</v>
      </c>
      <c r="F520" s="42" t="s">
        <v>1886</v>
      </c>
      <c r="G520" s="42">
        <v>19</v>
      </c>
      <c r="H520" s="42">
        <v>112</v>
      </c>
      <c r="I520" s="42"/>
      <c r="J520" s="8">
        <v>64.17</v>
      </c>
      <c r="K520" s="42">
        <v>1</v>
      </c>
      <c r="L520" s="42" t="s">
        <v>994</v>
      </c>
      <c r="M520" s="42"/>
      <c r="N520" s="9" t="s">
        <v>2508</v>
      </c>
      <c r="O520" s="9"/>
      <c r="P520" s="9"/>
      <c r="Q520" s="29"/>
      <c r="R520" s="42" t="s">
        <v>4740</v>
      </c>
      <c r="S520" s="42"/>
      <c r="T520" s="42" t="s">
        <v>266</v>
      </c>
      <c r="U520" s="42" t="s">
        <v>4741</v>
      </c>
      <c r="V520" s="42"/>
      <c r="W520" s="42"/>
      <c r="X520" s="42" t="s">
        <v>3960</v>
      </c>
    </row>
    <row r="521" spans="1:25" s="5" customFormat="1" ht="51">
      <c r="A521" s="49">
        <v>510</v>
      </c>
      <c r="B521" s="11">
        <v>45292</v>
      </c>
      <c r="C521" s="42" t="s">
        <v>1923</v>
      </c>
      <c r="D521" s="42" t="s">
        <v>937</v>
      </c>
      <c r="E521" s="42" t="s">
        <v>1524</v>
      </c>
      <c r="F521" s="42" t="s">
        <v>1886</v>
      </c>
      <c r="G521" s="42">
        <v>19</v>
      </c>
      <c r="H521" s="42">
        <v>119</v>
      </c>
      <c r="I521" s="42"/>
      <c r="J521" s="8">
        <v>31.4</v>
      </c>
      <c r="K521" s="42">
        <v>3</v>
      </c>
      <c r="L521" s="42" t="s">
        <v>994</v>
      </c>
      <c r="M521" s="42"/>
      <c r="N521" s="9" t="s">
        <v>5457</v>
      </c>
      <c r="O521" s="9">
        <v>771570.22</v>
      </c>
      <c r="P521" s="9"/>
      <c r="Q521" s="29"/>
      <c r="R521" s="42" t="s">
        <v>1567</v>
      </c>
      <c r="S521" s="11">
        <v>42264</v>
      </c>
      <c r="T521" s="42" t="s">
        <v>266</v>
      </c>
      <c r="U521" s="42" t="s">
        <v>2195</v>
      </c>
      <c r="V521" s="42">
        <v>31.38</v>
      </c>
      <c r="W521" s="42"/>
      <c r="X521" s="42"/>
    </row>
    <row r="522" spans="1:25" s="5" customFormat="1" ht="63.75">
      <c r="A522" s="49">
        <v>511</v>
      </c>
      <c r="B522" s="11">
        <v>45292</v>
      </c>
      <c r="C522" s="42" t="s">
        <v>1923</v>
      </c>
      <c r="D522" s="42" t="s">
        <v>1989</v>
      </c>
      <c r="E522" s="42" t="s">
        <v>570</v>
      </c>
      <c r="F522" s="42" t="s">
        <v>1886</v>
      </c>
      <c r="G522" s="42">
        <v>20</v>
      </c>
      <c r="H522" s="42">
        <v>2</v>
      </c>
      <c r="I522" s="6" t="s">
        <v>1874</v>
      </c>
      <c r="J522" s="17">
        <v>41.66</v>
      </c>
      <c r="K522" s="42">
        <v>3</v>
      </c>
      <c r="L522" s="42" t="s">
        <v>994</v>
      </c>
      <c r="M522" s="11">
        <v>39350</v>
      </c>
      <c r="N522" s="9" t="s">
        <v>1966</v>
      </c>
      <c r="O522" s="9">
        <v>782592.54</v>
      </c>
      <c r="P522" s="9"/>
      <c r="Q522" s="29"/>
      <c r="R522" s="42" t="s">
        <v>117</v>
      </c>
      <c r="S522" s="11">
        <v>39510</v>
      </c>
      <c r="T522" s="42" t="s">
        <v>266</v>
      </c>
      <c r="U522" s="42" t="s">
        <v>118</v>
      </c>
      <c r="V522" s="42">
        <v>11.42</v>
      </c>
      <c r="W522" s="42"/>
      <c r="X522" s="42"/>
    </row>
    <row r="523" spans="1:25" s="5" customFormat="1" ht="63.75">
      <c r="A523" s="49">
        <v>512</v>
      </c>
      <c r="B523" s="11">
        <v>45292</v>
      </c>
      <c r="C523" s="42" t="s">
        <v>1923</v>
      </c>
      <c r="D523" s="42" t="s">
        <v>483</v>
      </c>
      <c r="E523" s="42" t="s">
        <v>571</v>
      </c>
      <c r="F523" s="42" t="s">
        <v>1886</v>
      </c>
      <c r="G523" s="42">
        <v>20</v>
      </c>
      <c r="H523" s="42">
        <v>3</v>
      </c>
      <c r="I523" s="6" t="s">
        <v>1875</v>
      </c>
      <c r="J523" s="17">
        <v>67.09</v>
      </c>
      <c r="K523" s="42">
        <v>4</v>
      </c>
      <c r="L523" s="42" t="s">
        <v>994</v>
      </c>
      <c r="M523" s="11">
        <v>39294</v>
      </c>
      <c r="N523" s="9" t="s">
        <v>754</v>
      </c>
      <c r="O523" s="9">
        <v>1262473.0900000001</v>
      </c>
      <c r="P523" s="9"/>
      <c r="Q523" s="29"/>
      <c r="R523" s="42" t="s">
        <v>509</v>
      </c>
      <c r="S523" s="11">
        <v>42968</v>
      </c>
      <c r="T523" s="42" t="s">
        <v>266</v>
      </c>
      <c r="U523" s="42" t="s">
        <v>510</v>
      </c>
      <c r="V523" s="42">
        <v>11.46</v>
      </c>
      <c r="W523" s="42" t="s">
        <v>3980</v>
      </c>
      <c r="X523" s="42"/>
    </row>
    <row r="524" spans="1:25" s="5" customFormat="1" ht="63.75">
      <c r="A524" s="49">
        <v>513</v>
      </c>
      <c r="B524" s="11">
        <v>45292</v>
      </c>
      <c r="C524" s="42" t="s">
        <v>1923</v>
      </c>
      <c r="D524" s="42" t="s">
        <v>482</v>
      </c>
      <c r="E524" s="42" t="s">
        <v>572</v>
      </c>
      <c r="F524" s="42" t="s">
        <v>1886</v>
      </c>
      <c r="G524" s="42">
        <v>20</v>
      </c>
      <c r="H524" s="6" t="s">
        <v>3073</v>
      </c>
      <c r="I524" s="6" t="s">
        <v>4024</v>
      </c>
      <c r="J524" s="17">
        <v>24.67</v>
      </c>
      <c r="K524" s="42">
        <v>5</v>
      </c>
      <c r="L524" s="42" t="s">
        <v>994</v>
      </c>
      <c r="M524" s="11">
        <v>39226</v>
      </c>
      <c r="N524" s="9" t="s">
        <v>87</v>
      </c>
      <c r="O524" s="9">
        <v>315765.26</v>
      </c>
      <c r="P524" s="9"/>
      <c r="Q524" s="29"/>
      <c r="R524" s="42" t="s">
        <v>3933</v>
      </c>
      <c r="S524" s="11">
        <v>43433</v>
      </c>
      <c r="T524" s="42" t="s">
        <v>266</v>
      </c>
      <c r="U524" s="42" t="s">
        <v>3934</v>
      </c>
      <c r="V524" s="42">
        <v>17</v>
      </c>
      <c r="W524" s="42"/>
      <c r="X524" s="42"/>
    </row>
    <row r="525" spans="1:25" s="5" customFormat="1" ht="63.75">
      <c r="A525" s="49">
        <v>514</v>
      </c>
      <c r="B525" s="11">
        <v>45292</v>
      </c>
      <c r="C525" s="42" t="s">
        <v>1923</v>
      </c>
      <c r="D525" s="42" t="s">
        <v>2936</v>
      </c>
      <c r="E525" s="42" t="s">
        <v>573</v>
      </c>
      <c r="F525" s="42" t="s">
        <v>1886</v>
      </c>
      <c r="G525" s="42">
        <v>20</v>
      </c>
      <c r="H525" s="6" t="s">
        <v>3456</v>
      </c>
      <c r="I525" s="6" t="s">
        <v>1943</v>
      </c>
      <c r="J525" s="17">
        <v>53.54</v>
      </c>
      <c r="K525" s="42">
        <v>6</v>
      </c>
      <c r="L525" s="42" t="s">
        <v>994</v>
      </c>
      <c r="M525" s="11">
        <v>39329</v>
      </c>
      <c r="N525" s="9" t="s">
        <v>88</v>
      </c>
      <c r="O525" s="9">
        <v>1010163.31</v>
      </c>
      <c r="P525" s="9"/>
      <c r="Q525" s="29"/>
      <c r="R525" s="42"/>
      <c r="S525" s="11"/>
      <c r="T525" s="42"/>
      <c r="U525" s="42"/>
      <c r="V525" s="42"/>
      <c r="W525" s="42"/>
      <c r="X525" s="42"/>
    </row>
    <row r="526" spans="1:25" s="5" customFormat="1" ht="165.75">
      <c r="A526" s="49">
        <v>515</v>
      </c>
      <c r="B526" s="11">
        <v>45292</v>
      </c>
      <c r="C526" s="42" t="s">
        <v>1923</v>
      </c>
      <c r="D526" s="42" t="s">
        <v>1684</v>
      </c>
      <c r="E526" s="42" t="s">
        <v>574</v>
      </c>
      <c r="F526" s="42" t="s">
        <v>1886</v>
      </c>
      <c r="G526" s="42">
        <v>20</v>
      </c>
      <c r="H526" s="6" t="s">
        <v>3454</v>
      </c>
      <c r="I526" s="6" t="s">
        <v>2490</v>
      </c>
      <c r="J526" s="17">
        <v>145.47999999999999</v>
      </c>
      <c r="K526" s="42">
        <v>7</v>
      </c>
      <c r="L526" s="42" t="s">
        <v>994</v>
      </c>
      <c r="M526" s="11">
        <v>39426</v>
      </c>
      <c r="N526" s="9" t="s">
        <v>647</v>
      </c>
      <c r="O526" s="9">
        <v>2753882.57</v>
      </c>
      <c r="P526" s="9"/>
      <c r="Q526" s="29"/>
      <c r="R526" s="42" t="s">
        <v>3925</v>
      </c>
      <c r="S526" s="11" t="s">
        <v>3926</v>
      </c>
      <c r="T526" s="42" t="s">
        <v>3927</v>
      </c>
      <c r="U526" s="42" t="s">
        <v>3928</v>
      </c>
      <c r="V526" s="42" t="s">
        <v>3929</v>
      </c>
      <c r="W526" s="42"/>
      <c r="X526" s="42"/>
    </row>
    <row r="527" spans="1:25" s="5" customFormat="1" ht="110.25" customHeight="1">
      <c r="A527" s="49">
        <v>516</v>
      </c>
      <c r="B527" s="11">
        <v>45292</v>
      </c>
      <c r="C527" s="42" t="s">
        <v>1923</v>
      </c>
      <c r="D527" s="42" t="s">
        <v>1683</v>
      </c>
      <c r="E527" s="42" t="s">
        <v>575</v>
      </c>
      <c r="F527" s="42" t="s">
        <v>1886</v>
      </c>
      <c r="G527" s="42">
        <v>20</v>
      </c>
      <c r="H527" s="42" t="s">
        <v>3455</v>
      </c>
      <c r="I527" s="42" t="s">
        <v>1578</v>
      </c>
      <c r="J527" s="57">
        <v>75.31</v>
      </c>
      <c r="K527" s="42">
        <v>8</v>
      </c>
      <c r="L527" s="42" t="s">
        <v>994</v>
      </c>
      <c r="M527" s="11">
        <v>39209</v>
      </c>
      <c r="N527" s="9" t="s">
        <v>4108</v>
      </c>
      <c r="O527" s="9">
        <v>1426665.39</v>
      </c>
      <c r="P527" s="9"/>
      <c r="Q527" s="29"/>
      <c r="R527" s="42" t="s">
        <v>4633</v>
      </c>
      <c r="S527" s="11">
        <v>42082</v>
      </c>
      <c r="T527" s="42" t="s">
        <v>266</v>
      </c>
      <c r="U527" s="42" t="s">
        <v>4109</v>
      </c>
      <c r="V527" s="42"/>
      <c r="W527" s="42"/>
      <c r="X527" s="42"/>
    </row>
    <row r="528" spans="1:25" s="5" customFormat="1" ht="110.25" customHeight="1">
      <c r="A528" s="49">
        <v>517</v>
      </c>
      <c r="B528" s="11">
        <v>45292</v>
      </c>
      <c r="C528" s="42" t="s">
        <v>1923</v>
      </c>
      <c r="D528" s="42" t="s">
        <v>1683</v>
      </c>
      <c r="E528" s="42" t="s">
        <v>580</v>
      </c>
      <c r="F528" s="42" t="s">
        <v>1886</v>
      </c>
      <c r="G528" s="42">
        <v>20</v>
      </c>
      <c r="H528" s="42">
        <v>7</v>
      </c>
      <c r="I528" s="42" t="s">
        <v>5531</v>
      </c>
      <c r="J528" s="57">
        <v>16.79</v>
      </c>
      <c r="K528" s="42">
        <v>8</v>
      </c>
      <c r="L528" s="42" t="s">
        <v>994</v>
      </c>
      <c r="M528" s="11">
        <v>45106</v>
      </c>
      <c r="N528" s="9" t="s">
        <v>5532</v>
      </c>
      <c r="O528" s="9">
        <v>315498.52</v>
      </c>
      <c r="P528" s="9">
        <v>315498.52</v>
      </c>
      <c r="Q528" s="7">
        <v>315498.52</v>
      </c>
      <c r="R528" s="42"/>
      <c r="S528" s="11"/>
      <c r="T528" s="42"/>
      <c r="U528" s="42"/>
      <c r="V528" s="42"/>
      <c r="W528" s="42"/>
      <c r="X528" s="42"/>
      <c r="Y528" s="5" t="s">
        <v>5753</v>
      </c>
    </row>
    <row r="529" spans="1:24" s="5" customFormat="1" ht="38.25">
      <c r="A529" s="49">
        <v>518</v>
      </c>
      <c r="B529" s="11">
        <v>45292</v>
      </c>
      <c r="C529" s="42" t="s">
        <v>1923</v>
      </c>
      <c r="D529" s="42" t="s">
        <v>1683</v>
      </c>
      <c r="E529" s="42" t="s">
        <v>583</v>
      </c>
      <c r="F529" s="42" t="s">
        <v>1886</v>
      </c>
      <c r="G529" s="42">
        <v>20</v>
      </c>
      <c r="H529" s="42">
        <v>7</v>
      </c>
      <c r="I529" s="42" t="s">
        <v>5531</v>
      </c>
      <c r="J529" s="57">
        <v>16.79</v>
      </c>
      <c r="K529" s="42">
        <v>8</v>
      </c>
      <c r="L529" s="42" t="s">
        <v>994</v>
      </c>
      <c r="M529" s="11">
        <v>45168</v>
      </c>
      <c r="N529" s="9" t="s">
        <v>5750</v>
      </c>
      <c r="O529" s="9">
        <v>315498.52</v>
      </c>
      <c r="P529" s="9">
        <v>315498.52</v>
      </c>
      <c r="Q529" s="7">
        <v>315498.52</v>
      </c>
      <c r="R529" s="42"/>
      <c r="S529" s="11"/>
      <c r="T529" s="42"/>
      <c r="U529" s="42"/>
      <c r="V529" s="42"/>
      <c r="W529" s="42"/>
      <c r="X529" s="42"/>
    </row>
    <row r="530" spans="1:24" s="5" customFormat="1" ht="63.75">
      <c r="A530" s="49">
        <v>519</v>
      </c>
      <c r="B530" s="11">
        <v>45292</v>
      </c>
      <c r="C530" s="42" t="s">
        <v>1923</v>
      </c>
      <c r="D530" s="42" t="s">
        <v>1682</v>
      </c>
      <c r="E530" s="42" t="s">
        <v>576</v>
      </c>
      <c r="F530" s="42" t="s">
        <v>1886</v>
      </c>
      <c r="G530" s="42">
        <v>20</v>
      </c>
      <c r="H530" s="42" t="s">
        <v>3453</v>
      </c>
      <c r="I530" s="42" t="s">
        <v>1579</v>
      </c>
      <c r="J530" s="57">
        <v>42.81</v>
      </c>
      <c r="K530" s="42">
        <v>9</v>
      </c>
      <c r="L530" s="42" t="s">
        <v>994</v>
      </c>
      <c r="M530" s="11">
        <v>39241</v>
      </c>
      <c r="N530" s="9" t="s">
        <v>2187</v>
      </c>
      <c r="O530" s="9">
        <v>804185.18</v>
      </c>
      <c r="P530" s="9"/>
      <c r="Q530" s="29"/>
      <c r="R530" s="42"/>
      <c r="S530" s="11"/>
      <c r="T530" s="42"/>
      <c r="U530" s="42"/>
      <c r="V530" s="42"/>
      <c r="W530" s="42"/>
      <c r="X530" s="42"/>
    </row>
    <row r="531" spans="1:24" s="5" customFormat="1" ht="63.75">
      <c r="A531" s="49">
        <v>520</v>
      </c>
      <c r="B531" s="11">
        <v>45292</v>
      </c>
      <c r="C531" s="42" t="s">
        <v>1923</v>
      </c>
      <c r="D531" s="42" t="s">
        <v>1681</v>
      </c>
      <c r="E531" s="42" t="s">
        <v>577</v>
      </c>
      <c r="F531" s="42" t="s">
        <v>1886</v>
      </c>
      <c r="G531" s="42">
        <v>20</v>
      </c>
      <c r="H531" s="42">
        <v>10</v>
      </c>
      <c r="I531" s="42"/>
      <c r="J531" s="57">
        <v>21.14</v>
      </c>
      <c r="K531" s="42">
        <v>1</v>
      </c>
      <c r="L531" s="42" t="s">
        <v>994</v>
      </c>
      <c r="M531" s="11">
        <v>40056</v>
      </c>
      <c r="N531" s="9" t="s">
        <v>2188</v>
      </c>
      <c r="O531" s="9">
        <v>396350.21</v>
      </c>
      <c r="P531" s="9"/>
      <c r="Q531" s="29"/>
      <c r="R531" s="42"/>
      <c r="S531" s="11"/>
      <c r="T531" s="42"/>
      <c r="U531" s="42"/>
      <c r="V531" s="42"/>
      <c r="W531" s="42"/>
      <c r="X531" s="42"/>
    </row>
    <row r="532" spans="1:24" s="5" customFormat="1" ht="63.75">
      <c r="A532" s="49">
        <v>521</v>
      </c>
      <c r="B532" s="11">
        <v>45292</v>
      </c>
      <c r="C532" s="42" t="s">
        <v>1923</v>
      </c>
      <c r="D532" s="42" t="s">
        <v>1680</v>
      </c>
      <c r="E532" s="42" t="s">
        <v>578</v>
      </c>
      <c r="F532" s="42" t="s">
        <v>1886</v>
      </c>
      <c r="G532" s="42">
        <v>20</v>
      </c>
      <c r="H532" s="42">
        <v>20</v>
      </c>
      <c r="I532" s="42" t="s">
        <v>1580</v>
      </c>
      <c r="J532" s="57">
        <v>16.78</v>
      </c>
      <c r="K532" s="42">
        <v>3</v>
      </c>
      <c r="L532" s="42" t="s">
        <v>994</v>
      </c>
      <c r="M532" s="11">
        <v>39259</v>
      </c>
      <c r="N532" s="9" t="s">
        <v>2189</v>
      </c>
      <c r="O532" s="9">
        <v>315265.59999999998</v>
      </c>
      <c r="P532" s="9"/>
      <c r="Q532" s="29"/>
      <c r="R532" s="42"/>
      <c r="S532" s="11"/>
      <c r="T532" s="42"/>
      <c r="U532" s="42"/>
      <c r="V532" s="42"/>
      <c r="W532" s="42"/>
      <c r="X532" s="42"/>
    </row>
    <row r="533" spans="1:24" s="5" customFormat="1" ht="105" customHeight="1">
      <c r="A533" s="49">
        <v>522</v>
      </c>
      <c r="B533" s="11">
        <v>45292</v>
      </c>
      <c r="C533" s="42" t="s">
        <v>1923</v>
      </c>
      <c r="D533" s="42" t="s">
        <v>1679</v>
      </c>
      <c r="E533" s="42" t="s">
        <v>579</v>
      </c>
      <c r="F533" s="42" t="s">
        <v>1886</v>
      </c>
      <c r="G533" s="42">
        <v>20</v>
      </c>
      <c r="H533" s="42">
        <v>22</v>
      </c>
      <c r="I533" s="42" t="s">
        <v>3037</v>
      </c>
      <c r="J533" s="57">
        <v>16.760000000000002</v>
      </c>
      <c r="K533" s="42">
        <v>4</v>
      </c>
      <c r="L533" s="42" t="s">
        <v>994</v>
      </c>
      <c r="M533" s="11">
        <v>42265</v>
      </c>
      <c r="N533" s="9" t="s">
        <v>260</v>
      </c>
      <c r="O533" s="9">
        <v>317478.39</v>
      </c>
      <c r="P533" s="9"/>
      <c r="Q533" s="29"/>
      <c r="R533" s="42" t="s">
        <v>987</v>
      </c>
      <c r="S533" s="11" t="s">
        <v>988</v>
      </c>
      <c r="T533" s="42" t="s">
        <v>3338</v>
      </c>
      <c r="U533" s="42" t="s">
        <v>78</v>
      </c>
      <c r="V533" s="14" t="s">
        <v>79</v>
      </c>
      <c r="W533" s="42"/>
      <c r="X533" s="42"/>
    </row>
    <row r="534" spans="1:24" s="5" customFormat="1" ht="52.5" customHeight="1">
      <c r="A534" s="49">
        <v>523</v>
      </c>
      <c r="B534" s="11">
        <v>45292</v>
      </c>
      <c r="C534" s="42" t="s">
        <v>1923</v>
      </c>
      <c r="D534" s="42" t="s">
        <v>1688</v>
      </c>
      <c r="E534" s="42" t="s">
        <v>580</v>
      </c>
      <c r="F534" s="42" t="s">
        <v>1886</v>
      </c>
      <c r="G534" s="42">
        <v>20</v>
      </c>
      <c r="H534" s="42">
        <v>28</v>
      </c>
      <c r="I534" s="42" t="s">
        <v>2614</v>
      </c>
      <c r="J534" s="57">
        <v>13.15</v>
      </c>
      <c r="K534" s="42">
        <v>7</v>
      </c>
      <c r="L534" s="42" t="s">
        <v>994</v>
      </c>
      <c r="M534" s="11">
        <v>42227</v>
      </c>
      <c r="N534" s="9" t="s">
        <v>3131</v>
      </c>
      <c r="O534" s="9">
        <v>248241.08</v>
      </c>
      <c r="P534" s="9"/>
      <c r="Q534" s="29"/>
      <c r="R534" s="42" t="s">
        <v>3977</v>
      </c>
      <c r="S534" s="11">
        <v>42138</v>
      </c>
      <c r="T534" s="42" t="s">
        <v>266</v>
      </c>
      <c r="U534" s="42" t="s">
        <v>444</v>
      </c>
      <c r="V534" s="42" t="s">
        <v>3978</v>
      </c>
      <c r="W534" s="42" t="s">
        <v>3979</v>
      </c>
      <c r="X534" s="42"/>
    </row>
    <row r="535" spans="1:24" s="5" customFormat="1" ht="63.75">
      <c r="A535" s="49">
        <v>524</v>
      </c>
      <c r="B535" s="11">
        <v>45292</v>
      </c>
      <c r="C535" s="42" t="s">
        <v>1923</v>
      </c>
      <c r="D535" s="42" t="s">
        <v>1687</v>
      </c>
      <c r="E535" s="42" t="s">
        <v>581</v>
      </c>
      <c r="F535" s="42" t="s">
        <v>1886</v>
      </c>
      <c r="G535" s="42">
        <v>20</v>
      </c>
      <c r="H535" s="42">
        <v>31</v>
      </c>
      <c r="I535" s="42"/>
      <c r="J535" s="57">
        <v>31.57</v>
      </c>
      <c r="K535" s="42">
        <v>9</v>
      </c>
      <c r="L535" s="42" t="s">
        <v>994</v>
      </c>
      <c r="M535" s="11">
        <v>39456</v>
      </c>
      <c r="N535" s="9" t="s">
        <v>2588</v>
      </c>
      <c r="O535" s="9">
        <v>593586.09</v>
      </c>
      <c r="P535" s="9"/>
      <c r="Q535" s="29"/>
      <c r="R535" s="42" t="s">
        <v>2516</v>
      </c>
      <c r="S535" s="11">
        <v>42124</v>
      </c>
      <c r="T535" s="42" t="s">
        <v>4934</v>
      </c>
      <c r="U535" s="42" t="s">
        <v>439</v>
      </c>
      <c r="V535" s="42">
        <v>31.57</v>
      </c>
      <c r="W535" s="42" t="s">
        <v>1247</v>
      </c>
      <c r="X535" s="42" t="s">
        <v>440</v>
      </c>
    </row>
    <row r="536" spans="1:24" s="5" customFormat="1" ht="63.75">
      <c r="A536" s="49">
        <v>525</v>
      </c>
      <c r="B536" s="11">
        <v>45292</v>
      </c>
      <c r="C536" s="42" t="s">
        <v>1923</v>
      </c>
      <c r="D536" s="42" t="s">
        <v>1685</v>
      </c>
      <c r="E536" s="42" t="s">
        <v>582</v>
      </c>
      <c r="F536" s="42" t="s">
        <v>1886</v>
      </c>
      <c r="G536" s="42">
        <v>20</v>
      </c>
      <c r="H536" s="42">
        <v>32</v>
      </c>
      <c r="I536" s="42" t="s">
        <v>2362</v>
      </c>
      <c r="J536" s="57">
        <v>41.63</v>
      </c>
      <c r="K536" s="42">
        <v>9</v>
      </c>
      <c r="L536" s="42" t="s">
        <v>994</v>
      </c>
      <c r="M536" s="11">
        <v>39227</v>
      </c>
      <c r="N536" s="9" t="s">
        <v>803</v>
      </c>
      <c r="O536" s="9">
        <v>782049.68</v>
      </c>
      <c r="P536" s="9"/>
      <c r="Q536" s="29"/>
      <c r="R536" s="42"/>
      <c r="S536" s="11"/>
      <c r="T536" s="42"/>
      <c r="U536" s="42"/>
      <c r="V536" s="42"/>
      <c r="W536" s="42"/>
      <c r="X536" s="42"/>
    </row>
    <row r="537" spans="1:24" s="5" customFormat="1" ht="63.75">
      <c r="A537" s="49">
        <v>526</v>
      </c>
      <c r="B537" s="11">
        <v>45292</v>
      </c>
      <c r="C537" s="42" t="s">
        <v>1923</v>
      </c>
      <c r="D537" s="42" t="s">
        <v>2359</v>
      </c>
      <c r="E537" s="42" t="s">
        <v>583</v>
      </c>
      <c r="F537" s="42" t="s">
        <v>1886</v>
      </c>
      <c r="G537" s="42">
        <v>22</v>
      </c>
      <c r="H537" s="42" t="s">
        <v>2253</v>
      </c>
      <c r="I537" s="42" t="s">
        <v>3535</v>
      </c>
      <c r="J537" s="8">
        <v>19.64</v>
      </c>
      <c r="K537" s="42">
        <v>2</v>
      </c>
      <c r="L537" s="42" t="s">
        <v>994</v>
      </c>
      <c r="M537" s="11">
        <v>39736</v>
      </c>
      <c r="N537" s="9" t="s">
        <v>2473</v>
      </c>
      <c r="O537" s="9">
        <v>376889.58</v>
      </c>
      <c r="P537" s="9"/>
      <c r="Q537" s="29"/>
      <c r="R537" s="42"/>
      <c r="S537" s="42"/>
      <c r="T537" s="42"/>
      <c r="U537" s="42"/>
      <c r="V537" s="42"/>
      <c r="W537" s="42"/>
      <c r="X537" s="42"/>
    </row>
    <row r="538" spans="1:24" s="5" customFormat="1" ht="46.15" customHeight="1">
      <c r="A538" s="49">
        <v>527</v>
      </c>
      <c r="B538" s="11">
        <v>45292</v>
      </c>
      <c r="C538" s="42" t="s">
        <v>1923</v>
      </c>
      <c r="D538" s="42" t="s">
        <v>2360</v>
      </c>
      <c r="E538" s="42" t="s">
        <v>584</v>
      </c>
      <c r="F538" s="42" t="s">
        <v>1886</v>
      </c>
      <c r="G538" s="42">
        <v>22</v>
      </c>
      <c r="H538" s="42" t="s">
        <v>2254</v>
      </c>
      <c r="I538" s="42" t="s">
        <v>3041</v>
      </c>
      <c r="J538" s="8">
        <v>15.36</v>
      </c>
      <c r="K538" s="42">
        <v>5</v>
      </c>
      <c r="L538" s="42" t="s">
        <v>994</v>
      </c>
      <c r="M538" s="11">
        <v>38440</v>
      </c>
      <c r="N538" s="9" t="s">
        <v>1028</v>
      </c>
      <c r="O538" s="9">
        <v>294640.28999999998</v>
      </c>
      <c r="P538" s="9"/>
      <c r="Q538" s="29"/>
      <c r="R538" s="42"/>
      <c r="S538" s="42"/>
      <c r="T538" s="42"/>
      <c r="U538" s="42"/>
      <c r="V538" s="42"/>
      <c r="W538" s="42"/>
      <c r="X538" s="42"/>
    </row>
    <row r="539" spans="1:24" s="5" customFormat="1" ht="63.75">
      <c r="A539" s="49">
        <v>528</v>
      </c>
      <c r="B539" s="11">
        <v>45292</v>
      </c>
      <c r="C539" s="42" t="s">
        <v>1923</v>
      </c>
      <c r="D539" s="42" t="s">
        <v>2231</v>
      </c>
      <c r="E539" s="42" t="s">
        <v>1265</v>
      </c>
      <c r="F539" s="42" t="s">
        <v>1886</v>
      </c>
      <c r="G539" s="42">
        <v>22</v>
      </c>
      <c r="H539" s="42" t="s">
        <v>2255</v>
      </c>
      <c r="I539" s="42" t="s">
        <v>2238</v>
      </c>
      <c r="J539" s="8">
        <v>20.43</v>
      </c>
      <c r="K539" s="42">
        <v>6</v>
      </c>
      <c r="L539" s="42" t="s">
        <v>994</v>
      </c>
      <c r="M539" s="11">
        <v>38145</v>
      </c>
      <c r="N539" s="9" t="s">
        <v>480</v>
      </c>
      <c r="O539" s="9">
        <v>392155.46</v>
      </c>
      <c r="P539" s="9"/>
      <c r="Q539" s="29"/>
      <c r="R539" s="42"/>
      <c r="S539" s="42"/>
      <c r="T539" s="42"/>
      <c r="U539" s="42"/>
      <c r="V539" s="42"/>
      <c r="W539" s="42"/>
      <c r="X539" s="42"/>
    </row>
    <row r="540" spans="1:24" s="5" customFormat="1" ht="63.75">
      <c r="A540" s="49">
        <v>529</v>
      </c>
      <c r="B540" s="11">
        <v>45292</v>
      </c>
      <c r="C540" s="42" t="s">
        <v>1923</v>
      </c>
      <c r="D540" s="42" t="s">
        <v>3457</v>
      </c>
      <c r="E540" s="42" t="s">
        <v>1266</v>
      </c>
      <c r="F540" s="42" t="s">
        <v>1886</v>
      </c>
      <c r="G540" s="42">
        <v>22</v>
      </c>
      <c r="H540" s="42" t="s">
        <v>2256</v>
      </c>
      <c r="I540" s="42" t="s">
        <v>2239</v>
      </c>
      <c r="J540" s="8">
        <v>15.55</v>
      </c>
      <c r="K540" s="42">
        <v>7</v>
      </c>
      <c r="L540" s="42" t="s">
        <v>994</v>
      </c>
      <c r="M540" s="11">
        <v>38442</v>
      </c>
      <c r="N540" s="9" t="s">
        <v>2150</v>
      </c>
      <c r="O540" s="9">
        <v>298653.39</v>
      </c>
      <c r="P540" s="9"/>
      <c r="Q540" s="29"/>
      <c r="R540" s="42"/>
      <c r="S540" s="42"/>
      <c r="T540" s="42"/>
      <c r="U540" s="42"/>
      <c r="V540" s="42"/>
      <c r="W540" s="42"/>
      <c r="X540" s="42"/>
    </row>
    <row r="541" spans="1:24" s="5" customFormat="1" ht="63.75">
      <c r="A541" s="49">
        <v>530</v>
      </c>
      <c r="B541" s="11">
        <v>45292</v>
      </c>
      <c r="C541" s="42" t="s">
        <v>1923</v>
      </c>
      <c r="D541" s="42" t="s">
        <v>388</v>
      </c>
      <c r="E541" s="42" t="s">
        <v>1267</v>
      </c>
      <c r="F541" s="42" t="s">
        <v>1886</v>
      </c>
      <c r="G541" s="42">
        <v>22</v>
      </c>
      <c r="H541" s="42" t="s">
        <v>2292</v>
      </c>
      <c r="I541" s="42" t="s">
        <v>2240</v>
      </c>
      <c r="J541" s="8">
        <v>15.3</v>
      </c>
      <c r="K541" s="42">
        <v>8</v>
      </c>
      <c r="L541" s="42" t="s">
        <v>994</v>
      </c>
      <c r="M541" s="11">
        <v>38344</v>
      </c>
      <c r="N541" s="9" t="s">
        <v>216</v>
      </c>
      <c r="O541" s="9">
        <v>293696.48</v>
      </c>
      <c r="P541" s="9"/>
      <c r="Q541" s="29"/>
      <c r="R541" s="42"/>
      <c r="S541" s="42"/>
      <c r="T541" s="42"/>
      <c r="U541" s="42"/>
      <c r="V541" s="42"/>
      <c r="W541" s="42"/>
      <c r="X541" s="42"/>
    </row>
    <row r="542" spans="1:24" s="5" customFormat="1" ht="63.75" customHeight="1">
      <c r="A542" s="49">
        <v>531</v>
      </c>
      <c r="B542" s="11">
        <v>45292</v>
      </c>
      <c r="C542" s="42" t="s">
        <v>1923</v>
      </c>
      <c r="D542" s="42" t="s">
        <v>389</v>
      </c>
      <c r="E542" s="42" t="s">
        <v>1268</v>
      </c>
      <c r="F542" s="42" t="s">
        <v>1886</v>
      </c>
      <c r="G542" s="42">
        <v>22</v>
      </c>
      <c r="H542" s="42" t="s">
        <v>2767</v>
      </c>
      <c r="I542" s="42" t="s">
        <v>1439</v>
      </c>
      <c r="J542" s="8">
        <v>20.11</v>
      </c>
      <c r="K542" s="42">
        <v>8</v>
      </c>
      <c r="L542" s="42" t="s">
        <v>994</v>
      </c>
      <c r="M542" s="11">
        <v>40259</v>
      </c>
      <c r="N542" s="9" t="s">
        <v>4078</v>
      </c>
      <c r="O542" s="9">
        <v>377772.47</v>
      </c>
      <c r="P542" s="9"/>
      <c r="Q542" s="29"/>
      <c r="R542" s="42" t="s">
        <v>4620</v>
      </c>
      <c r="S542" s="11">
        <v>43872</v>
      </c>
      <c r="T542" s="42" t="s">
        <v>266</v>
      </c>
      <c r="U542" s="42" t="s">
        <v>4919</v>
      </c>
      <c r="V542" s="42"/>
      <c r="W542" s="42"/>
      <c r="X542" s="42"/>
    </row>
    <row r="543" spans="1:24" s="5" customFormat="1" ht="76.5">
      <c r="A543" s="49">
        <v>532</v>
      </c>
      <c r="B543" s="11">
        <v>45292</v>
      </c>
      <c r="C543" s="42" t="s">
        <v>1923</v>
      </c>
      <c r="D543" s="42" t="s">
        <v>938</v>
      </c>
      <c r="E543" s="42" t="s">
        <v>837</v>
      </c>
      <c r="F543" s="42" t="s">
        <v>1886</v>
      </c>
      <c r="G543" s="42">
        <v>26</v>
      </c>
      <c r="H543" s="42">
        <v>120</v>
      </c>
      <c r="I543" s="42"/>
      <c r="J543" s="8">
        <v>63.5</v>
      </c>
      <c r="K543" s="42">
        <v>3</v>
      </c>
      <c r="L543" s="42" t="s">
        <v>994</v>
      </c>
      <c r="M543" s="42"/>
      <c r="N543" s="9" t="s">
        <v>5461</v>
      </c>
      <c r="O543" s="9">
        <v>1258028.98</v>
      </c>
      <c r="P543" s="9"/>
      <c r="Q543" s="29"/>
      <c r="R543" s="42" t="s">
        <v>1107</v>
      </c>
      <c r="S543" s="11">
        <v>41731</v>
      </c>
      <c r="T543" s="42" t="s">
        <v>266</v>
      </c>
      <c r="U543" s="42" t="s">
        <v>95</v>
      </c>
      <c r="V543" s="42">
        <v>63.48</v>
      </c>
      <c r="W543" s="42"/>
      <c r="X543" s="42"/>
    </row>
    <row r="544" spans="1:24" s="5" customFormat="1" ht="38.25">
      <c r="A544" s="49">
        <v>533</v>
      </c>
      <c r="B544" s="11">
        <v>45292</v>
      </c>
      <c r="C544" s="42" t="s">
        <v>1923</v>
      </c>
      <c r="D544" s="42" t="s">
        <v>3821</v>
      </c>
      <c r="E544" s="42" t="s">
        <v>3824</v>
      </c>
      <c r="F544" s="42" t="s">
        <v>1886</v>
      </c>
      <c r="G544" s="42">
        <v>28</v>
      </c>
      <c r="H544" s="42">
        <v>27</v>
      </c>
      <c r="I544" s="42"/>
      <c r="J544" s="8">
        <v>45.3</v>
      </c>
      <c r="K544" s="42">
        <v>1</v>
      </c>
      <c r="L544" s="42" t="s">
        <v>994</v>
      </c>
      <c r="M544" s="11">
        <v>43258</v>
      </c>
      <c r="N544" s="9" t="s">
        <v>5458</v>
      </c>
      <c r="O544" s="9">
        <v>884083.41</v>
      </c>
      <c r="P544" s="9">
        <v>884083.41</v>
      </c>
      <c r="Q544" s="8">
        <v>884083.41</v>
      </c>
      <c r="R544" s="42" t="s">
        <v>3822</v>
      </c>
      <c r="S544" s="11">
        <v>36544</v>
      </c>
      <c r="T544" s="42" t="s">
        <v>266</v>
      </c>
      <c r="U544" s="42" t="s">
        <v>3823</v>
      </c>
      <c r="V544" s="42">
        <v>45.32</v>
      </c>
      <c r="W544" s="42"/>
      <c r="X544" s="42"/>
    </row>
    <row r="545" spans="1:24" s="5" customFormat="1" ht="38.25">
      <c r="A545" s="49">
        <v>534</v>
      </c>
      <c r="B545" s="11">
        <v>45292</v>
      </c>
      <c r="C545" s="42" t="s">
        <v>1923</v>
      </c>
      <c r="D545" s="42" t="s">
        <v>939</v>
      </c>
      <c r="E545" s="42" t="s">
        <v>2336</v>
      </c>
      <c r="F545" s="42" t="s">
        <v>1886</v>
      </c>
      <c r="G545" s="42">
        <v>28</v>
      </c>
      <c r="H545" s="42">
        <v>51</v>
      </c>
      <c r="I545" s="42"/>
      <c r="J545" s="8">
        <v>45.6</v>
      </c>
      <c r="K545" s="42">
        <v>1</v>
      </c>
      <c r="L545" s="42" t="s">
        <v>994</v>
      </c>
      <c r="M545" s="42"/>
      <c r="N545" s="9" t="s">
        <v>5459</v>
      </c>
      <c r="O545" s="9">
        <v>889938.26</v>
      </c>
      <c r="P545" s="9"/>
      <c r="Q545" s="29"/>
      <c r="R545" s="42" t="s">
        <v>1800</v>
      </c>
      <c r="S545" s="11">
        <v>27394</v>
      </c>
      <c r="T545" s="42" t="s">
        <v>266</v>
      </c>
      <c r="U545" s="42" t="s">
        <v>1801</v>
      </c>
      <c r="V545" s="42"/>
      <c r="W545" s="42"/>
      <c r="X545" s="42"/>
    </row>
    <row r="546" spans="1:24" s="5" customFormat="1" ht="63.75">
      <c r="A546" s="49">
        <v>535</v>
      </c>
      <c r="B546" s="11">
        <v>45292</v>
      </c>
      <c r="C546" s="42" t="s">
        <v>1923</v>
      </c>
      <c r="D546" s="42" t="s">
        <v>2594</v>
      </c>
      <c r="E546" s="42" t="s">
        <v>3382</v>
      </c>
      <c r="F546" s="42" t="s">
        <v>1886</v>
      </c>
      <c r="G546" s="42">
        <v>28</v>
      </c>
      <c r="H546" s="42">
        <v>84</v>
      </c>
      <c r="I546" s="42"/>
      <c r="J546" s="8">
        <v>41.6</v>
      </c>
      <c r="K546" s="42">
        <v>1</v>
      </c>
      <c r="L546" s="42" t="s">
        <v>994</v>
      </c>
      <c r="M546" s="42"/>
      <c r="N546" s="9" t="s">
        <v>5460</v>
      </c>
      <c r="O546" s="9">
        <v>811873.5</v>
      </c>
      <c r="P546" s="9"/>
      <c r="Q546" s="29"/>
      <c r="R546" s="42" t="s">
        <v>4208</v>
      </c>
      <c r="S546" s="11" t="s">
        <v>4596</v>
      </c>
      <c r="T546" s="42" t="s">
        <v>4579</v>
      </c>
      <c r="U546" s="42" t="s">
        <v>4209</v>
      </c>
      <c r="V546" s="42"/>
      <c r="W546" s="42"/>
      <c r="X546" s="42"/>
    </row>
    <row r="547" spans="1:24" s="5" customFormat="1" ht="51">
      <c r="A547" s="49">
        <v>536</v>
      </c>
      <c r="B547" s="11">
        <v>45292</v>
      </c>
      <c r="C547" s="42" t="s">
        <v>1923</v>
      </c>
      <c r="D547" s="42" t="s">
        <v>2595</v>
      </c>
      <c r="E547" s="42" t="s">
        <v>545</v>
      </c>
      <c r="F547" s="42" t="s">
        <v>1886</v>
      </c>
      <c r="G547" s="42">
        <v>34</v>
      </c>
      <c r="H547" s="42">
        <v>39</v>
      </c>
      <c r="I547" s="42"/>
      <c r="J547" s="8">
        <v>47.7</v>
      </c>
      <c r="K547" s="42">
        <v>2</v>
      </c>
      <c r="L547" s="42" t="s">
        <v>994</v>
      </c>
      <c r="M547" s="42"/>
      <c r="N547" s="9" t="s">
        <v>5470</v>
      </c>
      <c r="O547" s="9">
        <v>929094.4</v>
      </c>
      <c r="P547" s="9"/>
      <c r="Q547" s="29"/>
      <c r="R547" s="42" t="s">
        <v>645</v>
      </c>
      <c r="S547" s="11">
        <v>42322</v>
      </c>
      <c r="T547" s="42" t="s">
        <v>266</v>
      </c>
      <c r="U547" s="42" t="s">
        <v>646</v>
      </c>
      <c r="V547" s="42">
        <v>47.7</v>
      </c>
      <c r="W547" s="42"/>
      <c r="X547" s="42"/>
    </row>
    <row r="548" spans="1:24" s="5" customFormat="1" ht="38.25">
      <c r="A548" s="49">
        <v>537</v>
      </c>
      <c r="B548" s="11">
        <v>45292</v>
      </c>
      <c r="C548" s="42" t="s">
        <v>1923</v>
      </c>
      <c r="D548" s="42" t="s">
        <v>2596</v>
      </c>
      <c r="E548" s="42" t="s">
        <v>1092</v>
      </c>
      <c r="F548" s="42" t="s">
        <v>1886</v>
      </c>
      <c r="G548" s="42">
        <v>34</v>
      </c>
      <c r="H548" s="42">
        <v>44</v>
      </c>
      <c r="I548" s="42"/>
      <c r="J548" s="8">
        <v>45.1</v>
      </c>
      <c r="K548" s="42">
        <v>3</v>
      </c>
      <c r="L548" s="42" t="s">
        <v>994</v>
      </c>
      <c r="M548" s="42"/>
      <c r="N548" s="9" t="s">
        <v>5471</v>
      </c>
      <c r="O548" s="9">
        <v>878451.94</v>
      </c>
      <c r="P548" s="9"/>
      <c r="Q548" s="29"/>
      <c r="R548" s="42" t="s">
        <v>1802</v>
      </c>
      <c r="S548" s="11">
        <v>32870</v>
      </c>
      <c r="T548" s="42" t="s">
        <v>266</v>
      </c>
      <c r="U548" s="42" t="s">
        <v>1803</v>
      </c>
      <c r="V548" s="42"/>
      <c r="W548" s="42"/>
      <c r="X548" s="42"/>
    </row>
    <row r="549" spans="1:24" s="5" customFormat="1" ht="63.75">
      <c r="A549" s="49">
        <v>538</v>
      </c>
      <c r="B549" s="11">
        <v>45292</v>
      </c>
      <c r="C549" s="42" t="s">
        <v>1923</v>
      </c>
      <c r="D549" s="42" t="s">
        <v>2597</v>
      </c>
      <c r="E549" s="42" t="s">
        <v>234</v>
      </c>
      <c r="F549" s="42" t="s">
        <v>1886</v>
      </c>
      <c r="G549" s="42">
        <v>36</v>
      </c>
      <c r="H549" s="42">
        <v>8</v>
      </c>
      <c r="I549" s="42"/>
      <c r="J549" s="8">
        <v>59.4</v>
      </c>
      <c r="K549" s="42">
        <v>2</v>
      </c>
      <c r="L549" s="42" t="s">
        <v>994</v>
      </c>
      <c r="M549" s="42"/>
      <c r="N549" s="9" t="s">
        <v>5469</v>
      </c>
      <c r="O549" s="9">
        <v>1174491.8500000001</v>
      </c>
      <c r="P549" s="9"/>
      <c r="Q549" s="29"/>
      <c r="R549" s="42" t="s">
        <v>4463</v>
      </c>
      <c r="S549" s="42"/>
      <c r="T549" s="42"/>
      <c r="U549" s="42" t="s">
        <v>4464</v>
      </c>
      <c r="V549" s="42"/>
      <c r="W549" s="42"/>
      <c r="X549" s="42"/>
    </row>
    <row r="550" spans="1:24" s="5" customFormat="1" ht="63.75">
      <c r="A550" s="49">
        <v>539</v>
      </c>
      <c r="B550" s="11">
        <v>45292</v>
      </c>
      <c r="C550" s="42" t="s">
        <v>1923</v>
      </c>
      <c r="D550" s="42" t="s">
        <v>2598</v>
      </c>
      <c r="E550" s="42" t="s">
        <v>235</v>
      </c>
      <c r="F550" s="42" t="s">
        <v>1886</v>
      </c>
      <c r="G550" s="42">
        <v>36</v>
      </c>
      <c r="H550" s="42">
        <v>18</v>
      </c>
      <c r="I550" s="42"/>
      <c r="J550" s="8">
        <v>53</v>
      </c>
      <c r="K550" s="42">
        <v>5</v>
      </c>
      <c r="L550" s="42" t="s">
        <v>994</v>
      </c>
      <c r="M550" s="42"/>
      <c r="N550" s="9" t="s">
        <v>5468</v>
      </c>
      <c r="O550" s="9">
        <v>1047947.27</v>
      </c>
      <c r="P550" s="9"/>
      <c r="Q550" s="29"/>
      <c r="R550" s="42" t="s">
        <v>4749</v>
      </c>
      <c r="S550" s="42"/>
      <c r="T550" s="42" t="s">
        <v>266</v>
      </c>
      <c r="U550" s="42" t="s">
        <v>4750</v>
      </c>
      <c r="V550" s="42"/>
      <c r="W550" s="42"/>
      <c r="X550" s="42"/>
    </row>
    <row r="551" spans="1:24" s="5" customFormat="1" ht="63.75">
      <c r="A551" s="49">
        <v>540</v>
      </c>
      <c r="B551" s="11">
        <v>45292</v>
      </c>
      <c r="C551" s="42" t="s">
        <v>1923</v>
      </c>
      <c r="D551" s="42" t="s">
        <v>2599</v>
      </c>
      <c r="E551" s="42" t="s">
        <v>3012</v>
      </c>
      <c r="F551" s="42" t="s">
        <v>1886</v>
      </c>
      <c r="G551" s="42">
        <v>36</v>
      </c>
      <c r="H551" s="42">
        <v>48</v>
      </c>
      <c r="I551" s="42"/>
      <c r="J551" s="8">
        <v>62</v>
      </c>
      <c r="K551" s="42">
        <v>5</v>
      </c>
      <c r="L551" s="42" t="s">
        <v>994</v>
      </c>
      <c r="M551" s="42"/>
      <c r="N551" s="9" t="s">
        <v>5467</v>
      </c>
      <c r="O551" s="9">
        <v>1225900.58</v>
      </c>
      <c r="P551" s="9"/>
      <c r="Q551" s="29"/>
      <c r="R551" s="42" t="s">
        <v>4917</v>
      </c>
      <c r="S551" s="11">
        <v>26778</v>
      </c>
      <c r="T551" s="42" t="s">
        <v>266</v>
      </c>
      <c r="U551" s="42" t="s">
        <v>1804</v>
      </c>
      <c r="V551" s="42"/>
      <c r="W551" s="42"/>
      <c r="X551" s="42"/>
    </row>
    <row r="552" spans="1:24" s="5" customFormat="1" ht="38.25">
      <c r="A552" s="49">
        <v>541</v>
      </c>
      <c r="B552" s="11">
        <v>45292</v>
      </c>
      <c r="C552" s="42" t="s">
        <v>1923</v>
      </c>
      <c r="D552" s="42" t="s">
        <v>2600</v>
      </c>
      <c r="E552" s="42" t="s">
        <v>3013</v>
      </c>
      <c r="F552" s="42" t="s">
        <v>1199</v>
      </c>
      <c r="G552" s="42">
        <v>130</v>
      </c>
      <c r="H552" s="42">
        <v>7</v>
      </c>
      <c r="I552" s="8"/>
      <c r="J552" s="8">
        <v>39.299999999999997</v>
      </c>
      <c r="K552" s="42">
        <v>2</v>
      </c>
      <c r="L552" s="42" t="s">
        <v>994</v>
      </c>
      <c r="M552" s="42"/>
      <c r="N552" s="9" t="s">
        <v>5466</v>
      </c>
      <c r="O552" s="9">
        <v>766986.27</v>
      </c>
      <c r="P552" s="9"/>
      <c r="Q552" s="29"/>
      <c r="R552" s="42" t="s">
        <v>4751</v>
      </c>
      <c r="S552" s="42"/>
      <c r="T552" s="42" t="s">
        <v>266</v>
      </c>
      <c r="U552" s="42" t="s">
        <v>4465</v>
      </c>
      <c r="V552" s="42"/>
      <c r="W552" s="42"/>
      <c r="X552" s="42"/>
    </row>
    <row r="553" spans="1:24" s="5" customFormat="1" ht="25.5">
      <c r="A553" s="49">
        <v>542</v>
      </c>
      <c r="B553" s="11">
        <v>45292</v>
      </c>
      <c r="C553" s="42" t="s">
        <v>1923</v>
      </c>
      <c r="D553" s="42" t="s">
        <v>2602</v>
      </c>
      <c r="E553" s="42" t="s">
        <v>1704</v>
      </c>
      <c r="F553" s="42" t="s">
        <v>1199</v>
      </c>
      <c r="G553" s="42">
        <v>132</v>
      </c>
      <c r="H553" s="42">
        <v>11</v>
      </c>
      <c r="I553" s="8"/>
      <c r="J553" s="8">
        <v>41.06</v>
      </c>
      <c r="K553" s="42">
        <v>1</v>
      </c>
      <c r="L553" s="42" t="s">
        <v>994</v>
      </c>
      <c r="M553" s="42"/>
      <c r="N553" s="9" t="s">
        <v>1703</v>
      </c>
      <c r="O553" s="9">
        <v>802115.41</v>
      </c>
      <c r="P553" s="9"/>
      <c r="Q553" s="29"/>
      <c r="R553" s="42" t="s">
        <v>4752</v>
      </c>
      <c r="S553" s="42"/>
      <c r="T553" s="42" t="s">
        <v>4588</v>
      </c>
      <c r="U553" s="42" t="s">
        <v>4753</v>
      </c>
      <c r="V553" s="42"/>
      <c r="W553" s="42"/>
      <c r="X553" s="42"/>
    </row>
    <row r="554" spans="1:24" s="5" customFormat="1" ht="51">
      <c r="A554" s="49">
        <v>543</v>
      </c>
      <c r="B554" s="11">
        <v>45292</v>
      </c>
      <c r="C554" s="42" t="s">
        <v>1923</v>
      </c>
      <c r="D554" s="42" t="s">
        <v>2601</v>
      </c>
      <c r="E554" s="42" t="s">
        <v>2022</v>
      </c>
      <c r="F554" s="42" t="s">
        <v>1199</v>
      </c>
      <c r="G554" s="42">
        <v>132</v>
      </c>
      <c r="H554" s="42">
        <v>15</v>
      </c>
      <c r="I554" s="8" t="s">
        <v>5465</v>
      </c>
      <c r="J554" s="8">
        <v>20.69</v>
      </c>
      <c r="K554" s="42">
        <v>1</v>
      </c>
      <c r="L554" s="42" t="s">
        <v>994</v>
      </c>
      <c r="M554" s="42"/>
      <c r="N554" s="9" t="s">
        <v>5464</v>
      </c>
      <c r="O554" s="9">
        <v>807970.27</v>
      </c>
      <c r="P554" s="9"/>
      <c r="Q554" s="29"/>
      <c r="R554" s="42" t="s">
        <v>4754</v>
      </c>
      <c r="S554" s="42"/>
      <c r="T554" s="42" t="s">
        <v>266</v>
      </c>
      <c r="U554" s="42" t="s">
        <v>4755</v>
      </c>
      <c r="V554" s="42"/>
      <c r="W554" s="42"/>
      <c r="X554" s="42"/>
    </row>
    <row r="555" spans="1:24" s="5" customFormat="1" ht="51">
      <c r="A555" s="49">
        <v>544</v>
      </c>
      <c r="B555" s="11">
        <v>45292</v>
      </c>
      <c r="C555" s="42" t="s">
        <v>1923</v>
      </c>
      <c r="D555" s="42" t="s">
        <v>1323</v>
      </c>
      <c r="E555" s="42" t="s">
        <v>972</v>
      </c>
      <c r="F555" s="42" t="s">
        <v>1199</v>
      </c>
      <c r="G555" s="42">
        <v>138</v>
      </c>
      <c r="H555" s="42">
        <v>6</v>
      </c>
      <c r="I555" s="8"/>
      <c r="J555" s="8">
        <v>49.1</v>
      </c>
      <c r="K555" s="42">
        <v>2</v>
      </c>
      <c r="L555" s="42" t="s">
        <v>994</v>
      </c>
      <c r="M555" s="42"/>
      <c r="N555" s="9" t="s">
        <v>5463</v>
      </c>
      <c r="O555" s="9">
        <v>958244.93</v>
      </c>
      <c r="P555" s="9"/>
      <c r="Q555" s="29"/>
      <c r="R555" s="42" t="s">
        <v>81</v>
      </c>
      <c r="S555" s="11">
        <v>42284</v>
      </c>
      <c r="T555" s="42" t="s">
        <v>266</v>
      </c>
      <c r="U555" s="42" t="s">
        <v>485</v>
      </c>
      <c r="V555" s="42">
        <v>49.06</v>
      </c>
      <c r="W555" s="42"/>
      <c r="X555" s="42"/>
    </row>
    <row r="556" spans="1:24" s="5" customFormat="1" ht="63.75">
      <c r="A556" s="49">
        <v>545</v>
      </c>
      <c r="B556" s="11">
        <v>45292</v>
      </c>
      <c r="C556" s="42" t="s">
        <v>1923</v>
      </c>
      <c r="D556" s="42" t="s">
        <v>1324</v>
      </c>
      <c r="E556" s="42" t="s">
        <v>751</v>
      </c>
      <c r="F556" s="42" t="s">
        <v>1199</v>
      </c>
      <c r="G556" s="42">
        <v>138</v>
      </c>
      <c r="H556" s="42">
        <v>7</v>
      </c>
      <c r="I556" s="8"/>
      <c r="J556" s="8">
        <v>62.9</v>
      </c>
      <c r="K556" s="42">
        <v>1</v>
      </c>
      <c r="L556" s="42" t="s">
        <v>994</v>
      </c>
      <c r="M556" s="42"/>
      <c r="N556" s="9" t="s">
        <v>5462</v>
      </c>
      <c r="O556" s="9">
        <v>1227568.3500000001</v>
      </c>
      <c r="P556" s="9"/>
      <c r="Q556" s="29"/>
      <c r="R556" s="42" t="s">
        <v>4166</v>
      </c>
      <c r="S556" s="11" t="s">
        <v>4167</v>
      </c>
      <c r="T556" s="42" t="s">
        <v>266</v>
      </c>
      <c r="U556" s="42" t="s">
        <v>4585</v>
      </c>
      <c r="V556" s="42">
        <v>41.8</v>
      </c>
      <c r="W556" s="42"/>
      <c r="X556" s="42"/>
    </row>
    <row r="557" spans="1:24" s="5" customFormat="1" ht="51">
      <c r="A557" s="49">
        <v>546</v>
      </c>
      <c r="B557" s="11">
        <v>45292</v>
      </c>
      <c r="C557" s="42" t="s">
        <v>1923</v>
      </c>
      <c r="D557" s="42" t="s">
        <v>1325</v>
      </c>
      <c r="E557" s="42" t="s">
        <v>1677</v>
      </c>
      <c r="F557" s="42" t="s">
        <v>1199</v>
      </c>
      <c r="G557" s="42">
        <v>138</v>
      </c>
      <c r="H557" s="42">
        <v>15</v>
      </c>
      <c r="I557" s="8"/>
      <c r="J557" s="8">
        <v>44</v>
      </c>
      <c r="K557" s="42">
        <v>1</v>
      </c>
      <c r="L557" s="42" t="s">
        <v>994</v>
      </c>
      <c r="M557" s="42"/>
      <c r="N557" s="9" t="s">
        <v>5472</v>
      </c>
      <c r="O557" s="9">
        <v>858712.36</v>
      </c>
      <c r="P557" s="9"/>
      <c r="Q557" s="29"/>
      <c r="R557" s="42" t="s">
        <v>4466</v>
      </c>
      <c r="S557" s="42"/>
      <c r="T557" s="42"/>
      <c r="U557" s="42" t="s">
        <v>4467</v>
      </c>
      <c r="V557" s="42"/>
      <c r="W557" s="42"/>
      <c r="X557" s="42"/>
    </row>
    <row r="558" spans="1:24" s="5" customFormat="1" ht="38.25">
      <c r="A558" s="49">
        <v>547</v>
      </c>
      <c r="B558" s="11">
        <v>45292</v>
      </c>
      <c r="C558" s="42" t="s">
        <v>1923</v>
      </c>
      <c r="D558" s="42" t="s">
        <v>1326</v>
      </c>
      <c r="E558" s="42" t="s">
        <v>2663</v>
      </c>
      <c r="F558" s="42" t="s">
        <v>676</v>
      </c>
      <c r="G558" s="42">
        <v>4</v>
      </c>
      <c r="H558" s="42">
        <v>21</v>
      </c>
      <c r="I558" s="8"/>
      <c r="J558" s="8">
        <v>59</v>
      </c>
      <c r="K558" s="42">
        <v>2</v>
      </c>
      <c r="L558" s="42" t="s">
        <v>994</v>
      </c>
      <c r="M558" s="42"/>
      <c r="N558" s="9" t="s">
        <v>5476</v>
      </c>
      <c r="O558" s="9">
        <v>1129153.21</v>
      </c>
      <c r="P558" s="9"/>
      <c r="Q558" s="29"/>
      <c r="R558" s="42" t="s">
        <v>3599</v>
      </c>
      <c r="S558" s="11">
        <v>32241</v>
      </c>
      <c r="T558" s="42" t="s">
        <v>266</v>
      </c>
      <c r="U558" s="42" t="s">
        <v>3602</v>
      </c>
      <c r="V558" s="42">
        <v>44.55</v>
      </c>
      <c r="W558" s="42"/>
      <c r="X558" s="42"/>
    </row>
    <row r="559" spans="1:24" s="5" customFormat="1" ht="38.25">
      <c r="A559" s="49">
        <v>548</v>
      </c>
      <c r="B559" s="11">
        <v>45292</v>
      </c>
      <c r="C559" s="42" t="s">
        <v>1923</v>
      </c>
      <c r="D559" s="42" t="s">
        <v>1327</v>
      </c>
      <c r="E559" s="42" t="s">
        <v>1229</v>
      </c>
      <c r="F559" s="42" t="s">
        <v>676</v>
      </c>
      <c r="G559" s="42">
        <v>4</v>
      </c>
      <c r="H559" s="42">
        <v>53</v>
      </c>
      <c r="I559" s="8"/>
      <c r="J559" s="8">
        <v>28.6</v>
      </c>
      <c r="K559" s="42">
        <v>3</v>
      </c>
      <c r="L559" s="42" t="s">
        <v>994</v>
      </c>
      <c r="M559" s="42"/>
      <c r="N559" s="9" t="s">
        <v>5477</v>
      </c>
      <c r="O559" s="9">
        <v>547352.23</v>
      </c>
      <c r="P559" s="9"/>
      <c r="Q559" s="29"/>
      <c r="R559" s="42" t="s">
        <v>3600</v>
      </c>
      <c r="S559" s="11">
        <v>32343</v>
      </c>
      <c r="T559" s="42" t="s">
        <v>266</v>
      </c>
      <c r="U559" s="42" t="s">
        <v>3603</v>
      </c>
      <c r="V559" s="42">
        <v>16.5</v>
      </c>
      <c r="W559" s="42"/>
      <c r="X559" s="42"/>
    </row>
    <row r="560" spans="1:24" s="5" customFormat="1" ht="38.25">
      <c r="A560" s="49">
        <v>549</v>
      </c>
      <c r="B560" s="11">
        <v>45292</v>
      </c>
      <c r="C560" s="42" t="s">
        <v>1923</v>
      </c>
      <c r="D560" s="42" t="s">
        <v>1328</v>
      </c>
      <c r="E560" s="42" t="s">
        <v>3488</v>
      </c>
      <c r="F560" s="42" t="s">
        <v>676</v>
      </c>
      <c r="G560" s="42">
        <v>4</v>
      </c>
      <c r="H560" s="42">
        <v>78</v>
      </c>
      <c r="I560" s="8"/>
      <c r="J560" s="8">
        <v>45.2</v>
      </c>
      <c r="K560" s="42">
        <v>2</v>
      </c>
      <c r="L560" s="42" t="s">
        <v>994</v>
      </c>
      <c r="M560" s="42"/>
      <c r="N560" s="9" t="s">
        <v>5478</v>
      </c>
      <c r="O560" s="9">
        <v>865046.19</v>
      </c>
      <c r="P560" s="9"/>
      <c r="Q560" s="29"/>
      <c r="R560" s="42" t="s">
        <v>3601</v>
      </c>
      <c r="S560" s="11">
        <v>32339</v>
      </c>
      <c r="T560" s="42" t="s">
        <v>266</v>
      </c>
      <c r="U560" s="42" t="s">
        <v>3731</v>
      </c>
      <c r="V560" s="42">
        <v>29.55</v>
      </c>
      <c r="W560" s="42"/>
      <c r="X560" s="42"/>
    </row>
    <row r="561" spans="1:24" s="5" customFormat="1" ht="38.25">
      <c r="A561" s="49">
        <v>550</v>
      </c>
      <c r="B561" s="11">
        <v>45292</v>
      </c>
      <c r="C561" s="42" t="s">
        <v>1923</v>
      </c>
      <c r="D561" s="42" t="s">
        <v>1329</v>
      </c>
      <c r="E561" s="42" t="s">
        <v>2764</v>
      </c>
      <c r="F561" s="42" t="s">
        <v>676</v>
      </c>
      <c r="G561" s="42">
        <v>7</v>
      </c>
      <c r="H561" s="42">
        <v>6</v>
      </c>
      <c r="I561" s="8"/>
      <c r="J561" s="8">
        <v>34.299999999999997</v>
      </c>
      <c r="K561" s="42">
        <v>1</v>
      </c>
      <c r="L561" s="42" t="s">
        <v>994</v>
      </c>
      <c r="M561" s="42"/>
      <c r="N561" s="9" t="s">
        <v>5480</v>
      </c>
      <c r="O561" s="9">
        <v>656439.92000000004</v>
      </c>
      <c r="P561" s="9"/>
      <c r="Q561" s="29"/>
      <c r="R561" s="42" t="s">
        <v>4756</v>
      </c>
      <c r="S561" s="42"/>
      <c r="T561" s="42" t="s">
        <v>266</v>
      </c>
      <c r="U561" s="42" t="s">
        <v>4757</v>
      </c>
      <c r="V561" s="42"/>
      <c r="W561" s="42"/>
      <c r="X561" s="42"/>
    </row>
    <row r="562" spans="1:24" s="5" customFormat="1" ht="69.75" customHeight="1">
      <c r="A562" s="49">
        <v>551</v>
      </c>
      <c r="B562" s="11">
        <v>45292</v>
      </c>
      <c r="C562" s="42" t="s">
        <v>1923</v>
      </c>
      <c r="D562" s="42" t="s">
        <v>1330</v>
      </c>
      <c r="E562" s="42" t="s">
        <v>3064</v>
      </c>
      <c r="F562" s="42" t="s">
        <v>2411</v>
      </c>
      <c r="G562" s="42">
        <v>29</v>
      </c>
      <c r="H562" s="42">
        <v>2</v>
      </c>
      <c r="I562" s="42"/>
      <c r="J562" s="8">
        <v>38.200000000000003</v>
      </c>
      <c r="K562" s="42">
        <v>1</v>
      </c>
      <c r="L562" s="42" t="s">
        <v>994</v>
      </c>
      <c r="M562" s="42"/>
      <c r="N562" s="9" t="s">
        <v>5475</v>
      </c>
      <c r="O562" s="9">
        <v>703665.01</v>
      </c>
      <c r="P562" s="9"/>
      <c r="Q562" s="29"/>
      <c r="R562" s="42" t="s">
        <v>4163</v>
      </c>
      <c r="S562" s="11" t="s">
        <v>4164</v>
      </c>
      <c r="T562" s="42" t="s">
        <v>266</v>
      </c>
      <c r="U562" s="42" t="s">
        <v>4165</v>
      </c>
      <c r="V562" s="42"/>
      <c r="W562" s="42"/>
      <c r="X562" s="42"/>
    </row>
    <row r="563" spans="1:24" s="5" customFormat="1" ht="51">
      <c r="A563" s="49">
        <v>552</v>
      </c>
      <c r="B563" s="11">
        <v>45292</v>
      </c>
      <c r="C563" s="42" t="s">
        <v>1923</v>
      </c>
      <c r="D563" s="42" t="s">
        <v>1331</v>
      </c>
      <c r="E563" s="42" t="s">
        <v>3065</v>
      </c>
      <c r="F563" s="42" t="s">
        <v>1485</v>
      </c>
      <c r="G563" s="42">
        <v>40</v>
      </c>
      <c r="H563" s="42">
        <v>2</v>
      </c>
      <c r="I563" s="42"/>
      <c r="J563" s="8">
        <v>23.6</v>
      </c>
      <c r="K563" s="42">
        <v>1</v>
      </c>
      <c r="L563" s="42" t="s">
        <v>994</v>
      </c>
      <c r="M563" s="42"/>
      <c r="N563" s="9" t="s">
        <v>5502</v>
      </c>
      <c r="O563" s="9">
        <v>451661.28</v>
      </c>
      <c r="P563" s="9"/>
      <c r="Q563" s="29"/>
      <c r="R563" s="42" t="s">
        <v>920</v>
      </c>
      <c r="S563" s="11">
        <v>41998</v>
      </c>
      <c r="T563" s="42" t="s">
        <v>266</v>
      </c>
      <c r="U563" s="42" t="s">
        <v>921</v>
      </c>
      <c r="V563" s="42">
        <v>23.5</v>
      </c>
      <c r="W563" s="42"/>
      <c r="X563" s="42" t="s">
        <v>4074</v>
      </c>
    </row>
    <row r="564" spans="1:24" s="5" customFormat="1" ht="51">
      <c r="A564" s="49">
        <v>553</v>
      </c>
      <c r="B564" s="11">
        <v>45292</v>
      </c>
      <c r="C564" s="42" t="s">
        <v>1923</v>
      </c>
      <c r="D564" s="42" t="s">
        <v>1332</v>
      </c>
      <c r="E564" s="42" t="s">
        <v>1462</v>
      </c>
      <c r="F564" s="42" t="s">
        <v>1485</v>
      </c>
      <c r="G564" s="42">
        <v>40</v>
      </c>
      <c r="H564" s="42">
        <v>4</v>
      </c>
      <c r="I564" s="42"/>
      <c r="J564" s="8">
        <v>20</v>
      </c>
      <c r="K564" s="42">
        <v>1</v>
      </c>
      <c r="L564" s="42" t="s">
        <v>994</v>
      </c>
      <c r="M564" s="42"/>
      <c r="N564" s="9" t="s">
        <v>5503</v>
      </c>
      <c r="O564" s="9">
        <v>382763.8</v>
      </c>
      <c r="P564" s="9"/>
      <c r="Q564" s="29"/>
      <c r="R564" s="42" t="s">
        <v>2979</v>
      </c>
      <c r="S564" s="11">
        <v>42486</v>
      </c>
      <c r="T564" s="42" t="s">
        <v>266</v>
      </c>
      <c r="U564" s="42" t="s">
        <v>2065</v>
      </c>
      <c r="V564" s="42">
        <v>21.3</v>
      </c>
      <c r="W564" s="42"/>
      <c r="X564" s="42" t="s">
        <v>4074</v>
      </c>
    </row>
    <row r="565" spans="1:24" s="5" customFormat="1" ht="51">
      <c r="A565" s="49">
        <v>554</v>
      </c>
      <c r="B565" s="11">
        <v>45292</v>
      </c>
      <c r="C565" s="42" t="s">
        <v>1923</v>
      </c>
      <c r="D565" s="42" t="s">
        <v>1333</v>
      </c>
      <c r="E565" s="42" t="s">
        <v>2693</v>
      </c>
      <c r="F565" s="42" t="s">
        <v>1485</v>
      </c>
      <c r="G565" s="42">
        <v>40</v>
      </c>
      <c r="H565" s="42">
        <v>5</v>
      </c>
      <c r="I565" s="42"/>
      <c r="J565" s="8">
        <v>25.9</v>
      </c>
      <c r="K565" s="42">
        <v>2</v>
      </c>
      <c r="L565" s="42" t="s">
        <v>994</v>
      </c>
      <c r="M565" s="42"/>
      <c r="N565" s="9" t="s">
        <v>5504</v>
      </c>
      <c r="O565" s="9">
        <v>495679.12</v>
      </c>
      <c r="P565" s="9"/>
      <c r="Q565" s="29"/>
      <c r="R565" s="42" t="s">
        <v>2571</v>
      </c>
      <c r="S565" s="11">
        <v>42674</v>
      </c>
      <c r="T565" s="42" t="s">
        <v>266</v>
      </c>
      <c r="U565" s="42" t="s">
        <v>3124</v>
      </c>
      <c r="V565" s="42">
        <v>25.9</v>
      </c>
      <c r="W565" s="42"/>
      <c r="X565" s="42" t="s">
        <v>4074</v>
      </c>
    </row>
    <row r="566" spans="1:24" s="5" customFormat="1" ht="51">
      <c r="A566" s="49">
        <v>555</v>
      </c>
      <c r="B566" s="11">
        <v>45292</v>
      </c>
      <c r="C566" s="42" t="s">
        <v>1923</v>
      </c>
      <c r="D566" s="42" t="s">
        <v>1334</v>
      </c>
      <c r="E566" s="42" t="s">
        <v>2896</v>
      </c>
      <c r="F566" s="42" t="s">
        <v>1485</v>
      </c>
      <c r="G566" s="42">
        <v>40</v>
      </c>
      <c r="H566" s="42">
        <v>6</v>
      </c>
      <c r="I566" s="42"/>
      <c r="J566" s="8">
        <v>26</v>
      </c>
      <c r="K566" s="42">
        <v>2</v>
      </c>
      <c r="L566" s="42" t="s">
        <v>994</v>
      </c>
      <c r="M566" s="42"/>
      <c r="N566" s="9" t="s">
        <v>5505</v>
      </c>
      <c r="O566" s="9">
        <v>497592.94</v>
      </c>
      <c r="P566" s="9"/>
      <c r="Q566" s="29"/>
      <c r="R566" s="42" t="s">
        <v>3066</v>
      </c>
      <c r="S566" s="11">
        <v>42341</v>
      </c>
      <c r="T566" s="42" t="s">
        <v>266</v>
      </c>
      <c r="U566" s="42" t="s">
        <v>3067</v>
      </c>
      <c r="V566" s="42">
        <v>26.5</v>
      </c>
      <c r="W566" s="42"/>
      <c r="X566" s="42" t="s">
        <v>4074</v>
      </c>
    </row>
    <row r="567" spans="1:24" s="5" customFormat="1" ht="25.5">
      <c r="A567" s="49">
        <v>556</v>
      </c>
      <c r="B567" s="11">
        <v>45292</v>
      </c>
      <c r="C567" s="42" t="s">
        <v>650</v>
      </c>
      <c r="D567" s="42"/>
      <c r="E567" s="42" t="s">
        <v>1508</v>
      </c>
      <c r="F567" s="42" t="s">
        <v>1485</v>
      </c>
      <c r="G567" s="42">
        <v>45</v>
      </c>
      <c r="H567" s="42"/>
      <c r="I567" s="42"/>
      <c r="J567" s="8">
        <v>81.900000000000006</v>
      </c>
      <c r="K567" s="42">
        <v>1</v>
      </c>
      <c r="L567" s="42" t="s">
        <v>994</v>
      </c>
      <c r="M567" s="42"/>
      <c r="N567" s="9" t="s">
        <v>65</v>
      </c>
      <c r="O567" s="9"/>
      <c r="P567" s="9"/>
      <c r="Q567" s="29"/>
      <c r="R567" s="42" t="s">
        <v>4758</v>
      </c>
      <c r="S567" s="42"/>
      <c r="T567" s="42" t="s">
        <v>266</v>
      </c>
      <c r="U567" s="42" t="s">
        <v>4759</v>
      </c>
      <c r="V567" s="42"/>
      <c r="W567" s="42"/>
      <c r="X567" s="42"/>
    </row>
    <row r="568" spans="1:24" s="5" customFormat="1" ht="28.5" customHeight="1">
      <c r="A568" s="49">
        <v>557</v>
      </c>
      <c r="B568" s="11">
        <v>45292</v>
      </c>
      <c r="C568" s="42" t="s">
        <v>1923</v>
      </c>
      <c r="D568" s="42"/>
      <c r="E568" s="42" t="s">
        <v>707</v>
      </c>
      <c r="F568" s="42" t="s">
        <v>1485</v>
      </c>
      <c r="G568" s="42">
        <v>70</v>
      </c>
      <c r="H568" s="42">
        <v>4</v>
      </c>
      <c r="I568" s="42"/>
      <c r="J568" s="8">
        <v>47.7</v>
      </c>
      <c r="K568" s="42">
        <v>1</v>
      </c>
      <c r="L568" s="42" t="s">
        <v>994</v>
      </c>
      <c r="M568" s="42"/>
      <c r="N568" s="9" t="s">
        <v>172</v>
      </c>
      <c r="O568" s="9"/>
      <c r="P568" s="9"/>
      <c r="Q568" s="29"/>
      <c r="R568" s="42" t="s">
        <v>3745</v>
      </c>
      <c r="S568" s="11">
        <v>41633</v>
      </c>
      <c r="T568" s="42" t="s">
        <v>266</v>
      </c>
      <c r="U568" s="42" t="s">
        <v>3746</v>
      </c>
      <c r="V568" s="42">
        <v>29.83</v>
      </c>
      <c r="W568" s="42"/>
      <c r="X568" s="42" t="s">
        <v>3960</v>
      </c>
    </row>
    <row r="569" spans="1:24" s="5" customFormat="1" ht="51">
      <c r="A569" s="49">
        <v>558</v>
      </c>
      <c r="B569" s="11">
        <v>45292</v>
      </c>
      <c r="C569" s="42" t="s">
        <v>1923</v>
      </c>
      <c r="D569" s="42" t="s">
        <v>1337</v>
      </c>
      <c r="E569" s="42" t="s">
        <v>1895</v>
      </c>
      <c r="F569" s="42" t="s">
        <v>1485</v>
      </c>
      <c r="G569" s="42">
        <v>86</v>
      </c>
      <c r="H569" s="42">
        <v>2</v>
      </c>
      <c r="I569" s="42"/>
      <c r="J569" s="8">
        <v>19.7</v>
      </c>
      <c r="K569" s="42">
        <v>1</v>
      </c>
      <c r="L569" s="42" t="s">
        <v>994</v>
      </c>
      <c r="M569" s="42"/>
      <c r="N569" s="9" t="s">
        <v>5474</v>
      </c>
      <c r="O569" s="9">
        <v>377022.34</v>
      </c>
      <c r="P569" s="9"/>
      <c r="Q569" s="29"/>
      <c r="R569" s="42" t="s">
        <v>4760</v>
      </c>
      <c r="S569" s="42"/>
      <c r="T569" s="42" t="s">
        <v>266</v>
      </c>
      <c r="U569" s="42" t="s">
        <v>4761</v>
      </c>
      <c r="V569" s="42"/>
      <c r="W569" s="42"/>
      <c r="X569" s="42"/>
    </row>
    <row r="570" spans="1:24" s="5" customFormat="1" ht="38.25">
      <c r="A570" s="49">
        <v>559</v>
      </c>
      <c r="B570" s="11">
        <v>45292</v>
      </c>
      <c r="C570" s="42" t="s">
        <v>1923</v>
      </c>
      <c r="D570" s="42" t="s">
        <v>1338</v>
      </c>
      <c r="E570" s="42" t="s">
        <v>268</v>
      </c>
      <c r="F570" s="42" t="s">
        <v>1485</v>
      </c>
      <c r="G570" s="42">
        <v>90</v>
      </c>
      <c r="H570" s="42">
        <v>1</v>
      </c>
      <c r="I570" s="42"/>
      <c r="J570" s="8">
        <v>38.700000000000003</v>
      </c>
      <c r="K570" s="42">
        <v>1</v>
      </c>
      <c r="L570" s="42" t="s">
        <v>994</v>
      </c>
      <c r="M570" s="42"/>
      <c r="N570" s="9" t="s">
        <v>5484</v>
      </c>
      <c r="O570" s="9">
        <v>740647.95</v>
      </c>
      <c r="P570" s="9"/>
      <c r="Q570" s="29"/>
      <c r="R570" s="42" t="s">
        <v>4762</v>
      </c>
      <c r="S570" s="42"/>
      <c r="T570" s="42" t="s">
        <v>266</v>
      </c>
      <c r="U570" s="42" t="s">
        <v>4763</v>
      </c>
      <c r="V570" s="42"/>
      <c r="W570" s="42"/>
      <c r="X570" s="42"/>
    </row>
    <row r="571" spans="1:24" s="5" customFormat="1" ht="38.25">
      <c r="A571" s="49">
        <v>560</v>
      </c>
      <c r="B571" s="11">
        <v>45292</v>
      </c>
      <c r="C571" s="42" t="s">
        <v>1923</v>
      </c>
      <c r="D571" s="42" t="s">
        <v>1339</v>
      </c>
      <c r="E571" s="42" t="s">
        <v>1279</v>
      </c>
      <c r="F571" s="42" t="s">
        <v>1485</v>
      </c>
      <c r="G571" s="42">
        <v>90</v>
      </c>
      <c r="H571" s="42">
        <v>2</v>
      </c>
      <c r="I571" s="42"/>
      <c r="J571" s="8">
        <v>48.7</v>
      </c>
      <c r="K571" s="42">
        <v>1</v>
      </c>
      <c r="L571" s="42" t="s">
        <v>994</v>
      </c>
      <c r="M571" s="42"/>
      <c r="N571" s="9" t="s">
        <v>5483</v>
      </c>
      <c r="O571" s="9">
        <v>932029.85</v>
      </c>
      <c r="P571" s="9"/>
      <c r="Q571" s="29"/>
      <c r="R571" s="42" t="s">
        <v>3353</v>
      </c>
      <c r="S571" s="11">
        <v>36222</v>
      </c>
      <c r="T571" s="42" t="s">
        <v>266</v>
      </c>
      <c r="U571" s="42" t="s">
        <v>3393</v>
      </c>
      <c r="V571" s="42"/>
      <c r="W571" s="42"/>
      <c r="X571" s="42"/>
    </row>
    <row r="572" spans="1:24" s="5" customFormat="1" ht="51">
      <c r="A572" s="49">
        <v>561</v>
      </c>
      <c r="B572" s="11">
        <v>45292</v>
      </c>
      <c r="C572" s="42" t="s">
        <v>1923</v>
      </c>
      <c r="D572" s="42" t="s">
        <v>2457</v>
      </c>
      <c r="E572" s="42" t="s">
        <v>2944</v>
      </c>
      <c r="F572" s="42" t="s">
        <v>1485</v>
      </c>
      <c r="G572" s="42">
        <v>90</v>
      </c>
      <c r="H572" s="42">
        <v>3</v>
      </c>
      <c r="I572" s="42"/>
      <c r="J572" s="8">
        <v>64.84</v>
      </c>
      <c r="K572" s="42">
        <v>2</v>
      </c>
      <c r="L572" s="42" t="s">
        <v>994</v>
      </c>
      <c r="M572" s="11">
        <v>40399</v>
      </c>
      <c r="N572" s="9" t="s">
        <v>2458</v>
      </c>
      <c r="O572" s="9">
        <v>1297569.28</v>
      </c>
      <c r="P572" s="9"/>
      <c r="Q572" s="29"/>
      <c r="R572" s="42" t="s">
        <v>5065</v>
      </c>
      <c r="S572" s="42"/>
      <c r="T572" s="42" t="s">
        <v>4579</v>
      </c>
      <c r="U572" s="42" t="s">
        <v>5066</v>
      </c>
      <c r="V572" s="42"/>
      <c r="W572" s="42"/>
      <c r="X572" s="42"/>
    </row>
    <row r="573" spans="1:24" s="5" customFormat="1" ht="38.25">
      <c r="A573" s="49">
        <v>562</v>
      </c>
      <c r="B573" s="11">
        <v>45292</v>
      </c>
      <c r="C573" s="42" t="s">
        <v>1923</v>
      </c>
      <c r="D573" s="42" t="s">
        <v>344</v>
      </c>
      <c r="E573" s="42" t="s">
        <v>1016</v>
      </c>
      <c r="F573" s="42" t="s">
        <v>1485</v>
      </c>
      <c r="G573" s="42">
        <v>90</v>
      </c>
      <c r="H573" s="42">
        <v>4</v>
      </c>
      <c r="I573" s="42"/>
      <c r="J573" s="8">
        <v>33.9</v>
      </c>
      <c r="K573" s="42">
        <v>1</v>
      </c>
      <c r="L573" s="42" t="s">
        <v>994</v>
      </c>
      <c r="M573" s="42"/>
      <c r="N573" s="9" t="s">
        <v>5482</v>
      </c>
      <c r="O573" s="9">
        <v>648784.64000000001</v>
      </c>
      <c r="P573" s="9"/>
      <c r="Q573" s="29"/>
      <c r="R573" s="42" t="s">
        <v>4764</v>
      </c>
      <c r="S573" s="42"/>
      <c r="T573" s="42" t="s">
        <v>266</v>
      </c>
      <c r="U573" s="42" t="s">
        <v>4765</v>
      </c>
      <c r="V573" s="42"/>
      <c r="W573" s="42"/>
      <c r="X573" s="42"/>
    </row>
    <row r="574" spans="1:24" s="5" customFormat="1" ht="38.25">
      <c r="A574" s="49">
        <v>563</v>
      </c>
      <c r="B574" s="11">
        <v>45292</v>
      </c>
      <c r="C574" s="42" t="s">
        <v>1923</v>
      </c>
      <c r="D574" s="42" t="s">
        <v>345</v>
      </c>
      <c r="E574" s="42" t="s">
        <v>543</v>
      </c>
      <c r="F574" s="42" t="s">
        <v>1485</v>
      </c>
      <c r="G574" s="42">
        <v>90</v>
      </c>
      <c r="H574" s="42">
        <v>5</v>
      </c>
      <c r="I574" s="42"/>
      <c r="J574" s="8">
        <v>20.7</v>
      </c>
      <c r="K574" s="42">
        <v>2</v>
      </c>
      <c r="L574" s="42" t="s">
        <v>994</v>
      </c>
      <c r="M574" s="42"/>
      <c r="N574" s="9" t="s">
        <v>5481</v>
      </c>
      <c r="O574" s="9">
        <v>396160.53</v>
      </c>
      <c r="P574" s="9"/>
      <c r="Q574" s="29"/>
      <c r="R574" s="42" t="s">
        <v>5067</v>
      </c>
      <c r="S574" s="42"/>
      <c r="T574" s="42" t="s">
        <v>4579</v>
      </c>
      <c r="U574" s="42" t="s">
        <v>5068</v>
      </c>
      <c r="V574" s="42"/>
      <c r="W574" s="42"/>
      <c r="X574" s="42"/>
    </row>
    <row r="575" spans="1:24" s="5" customFormat="1" ht="39" customHeight="1">
      <c r="A575" s="49">
        <v>564</v>
      </c>
      <c r="B575" s="11">
        <v>45292</v>
      </c>
      <c r="C575" s="42" t="s">
        <v>1923</v>
      </c>
      <c r="D575" s="42" t="s">
        <v>346</v>
      </c>
      <c r="E575" s="42" t="s">
        <v>1264</v>
      </c>
      <c r="F575" s="42" t="s">
        <v>1485</v>
      </c>
      <c r="G575" s="42">
        <v>90</v>
      </c>
      <c r="H575" s="42">
        <v>6</v>
      </c>
      <c r="I575" s="42"/>
      <c r="J575" s="8">
        <v>35.6</v>
      </c>
      <c r="K575" s="42">
        <v>2</v>
      </c>
      <c r="L575" s="42" t="s">
        <v>994</v>
      </c>
      <c r="M575" s="42"/>
      <c r="N575" s="9" t="s">
        <v>5479</v>
      </c>
      <c r="O575" s="9">
        <v>681319.56</v>
      </c>
      <c r="P575" s="9"/>
      <c r="Q575" s="29"/>
      <c r="R575" s="42"/>
      <c r="S575" s="42"/>
      <c r="T575" s="42"/>
      <c r="U575" s="42"/>
      <c r="V575" s="42"/>
      <c r="W575" s="42"/>
      <c r="X575" s="42"/>
    </row>
    <row r="576" spans="1:24" s="5" customFormat="1" ht="38.25">
      <c r="A576" s="49">
        <v>565</v>
      </c>
      <c r="B576" s="11">
        <v>45292</v>
      </c>
      <c r="C576" s="42" t="s">
        <v>1923</v>
      </c>
      <c r="D576" s="42" t="s">
        <v>347</v>
      </c>
      <c r="E576" s="42" t="s">
        <v>2592</v>
      </c>
      <c r="F576" s="42" t="s">
        <v>1485</v>
      </c>
      <c r="G576" s="42">
        <v>91</v>
      </c>
      <c r="H576" s="42">
        <v>1</v>
      </c>
      <c r="I576" s="42"/>
      <c r="J576" s="8">
        <v>34.200000000000003</v>
      </c>
      <c r="K576" s="42">
        <v>1</v>
      </c>
      <c r="L576" s="42" t="s">
        <v>994</v>
      </c>
      <c r="M576" s="42"/>
      <c r="N576" s="9" t="s">
        <v>5500</v>
      </c>
      <c r="O576" s="9">
        <v>629982.81000000006</v>
      </c>
      <c r="P576" s="9"/>
      <c r="Q576" s="29"/>
      <c r="R576" s="42"/>
      <c r="S576" s="11"/>
      <c r="T576" s="42"/>
      <c r="U576" s="42"/>
      <c r="V576" s="42"/>
      <c r="W576" s="42"/>
      <c r="X576" s="42" t="s">
        <v>4072</v>
      </c>
    </row>
    <row r="577" spans="1:24" s="5" customFormat="1" ht="38.25">
      <c r="A577" s="49">
        <v>566</v>
      </c>
      <c r="B577" s="11">
        <v>45292</v>
      </c>
      <c r="C577" s="42" t="s">
        <v>1923</v>
      </c>
      <c r="D577" s="42" t="s">
        <v>4337</v>
      </c>
      <c r="E577" s="42" t="s">
        <v>4926</v>
      </c>
      <c r="F577" s="42" t="s">
        <v>1485</v>
      </c>
      <c r="G577" s="42">
        <v>91</v>
      </c>
      <c r="H577" s="42">
        <v>2</v>
      </c>
      <c r="I577" s="42"/>
      <c r="J577" s="8">
        <v>16.5</v>
      </c>
      <c r="K577" s="42">
        <v>1</v>
      </c>
      <c r="L577" s="42" t="s">
        <v>994</v>
      </c>
      <c r="M577" s="11">
        <v>44574</v>
      </c>
      <c r="N577" s="9" t="s">
        <v>4338</v>
      </c>
      <c r="O577" s="9">
        <v>303939.08</v>
      </c>
      <c r="P577" s="9">
        <v>626000</v>
      </c>
      <c r="Q577" s="8">
        <v>626000</v>
      </c>
      <c r="R577" s="42"/>
      <c r="S577" s="11"/>
      <c r="T577" s="42"/>
      <c r="U577" s="42"/>
      <c r="V577" s="42"/>
      <c r="W577" s="42"/>
      <c r="X577" s="42" t="s">
        <v>4072</v>
      </c>
    </row>
    <row r="578" spans="1:24" s="5" customFormat="1" ht="38.25">
      <c r="A578" s="49">
        <v>567</v>
      </c>
      <c r="B578" s="11">
        <v>45292</v>
      </c>
      <c r="C578" s="42" t="s">
        <v>1923</v>
      </c>
      <c r="D578" s="42" t="s">
        <v>348</v>
      </c>
      <c r="E578" s="42" t="s">
        <v>2593</v>
      </c>
      <c r="F578" s="42" t="s">
        <v>1485</v>
      </c>
      <c r="G578" s="42">
        <v>91</v>
      </c>
      <c r="H578" s="42">
        <v>3</v>
      </c>
      <c r="I578" s="42"/>
      <c r="J578" s="8">
        <v>25.7</v>
      </c>
      <c r="K578" s="42">
        <v>1</v>
      </c>
      <c r="L578" s="42" t="s">
        <v>994</v>
      </c>
      <c r="M578" s="42"/>
      <c r="N578" s="9" t="s">
        <v>5501</v>
      </c>
      <c r="O578" s="9">
        <v>473408.13</v>
      </c>
      <c r="P578" s="9"/>
      <c r="Q578" s="29"/>
      <c r="R578" s="42"/>
      <c r="S578" s="11"/>
      <c r="T578" s="42"/>
      <c r="U578" s="42"/>
      <c r="V578" s="42"/>
      <c r="W578" s="42"/>
      <c r="X578" s="42" t="s">
        <v>4072</v>
      </c>
    </row>
    <row r="579" spans="1:24" s="5" customFormat="1" ht="90.75" customHeight="1">
      <c r="A579" s="49">
        <v>568</v>
      </c>
      <c r="B579" s="11">
        <v>45292</v>
      </c>
      <c r="C579" s="42" t="s">
        <v>1923</v>
      </c>
      <c r="D579" s="42" t="s">
        <v>3639</v>
      </c>
      <c r="E579" s="42" t="s">
        <v>2559</v>
      </c>
      <c r="F579" s="42" t="s">
        <v>1485</v>
      </c>
      <c r="G579" s="42">
        <v>96</v>
      </c>
      <c r="H579" s="42"/>
      <c r="I579" s="42" t="s">
        <v>2542</v>
      </c>
      <c r="J579" s="8">
        <f>117.9*628/1000</f>
        <v>74.041200000000003</v>
      </c>
      <c r="K579" s="42"/>
      <c r="L579" s="42" t="s">
        <v>994</v>
      </c>
      <c r="M579" s="42"/>
      <c r="N579" s="9" t="s">
        <v>5485</v>
      </c>
      <c r="O579" s="9"/>
      <c r="P579" s="9"/>
      <c r="Q579" s="29"/>
      <c r="R579" s="42" t="s">
        <v>3943</v>
      </c>
      <c r="S579" s="42" t="s">
        <v>3944</v>
      </c>
      <c r="T579" s="42" t="s">
        <v>3945</v>
      </c>
      <c r="U579" s="42" t="s">
        <v>3946</v>
      </c>
      <c r="V579" s="42" t="s">
        <v>3947</v>
      </c>
      <c r="W579" s="42"/>
      <c r="X579" s="42"/>
    </row>
    <row r="580" spans="1:24" s="5" customFormat="1" ht="25.5">
      <c r="A580" s="49">
        <v>569</v>
      </c>
      <c r="B580" s="11">
        <v>45292</v>
      </c>
      <c r="C580" s="42" t="s">
        <v>650</v>
      </c>
      <c r="D580" s="42" t="s">
        <v>3565</v>
      </c>
      <c r="E580" s="42" t="s">
        <v>1509</v>
      </c>
      <c r="F580" s="42" t="s">
        <v>1485</v>
      </c>
      <c r="G580" s="42" t="s">
        <v>2177</v>
      </c>
      <c r="H580" s="42"/>
      <c r="I580" s="42"/>
      <c r="J580" s="8">
        <v>24.94</v>
      </c>
      <c r="K580" s="42">
        <v>1</v>
      </c>
      <c r="L580" s="42" t="s">
        <v>994</v>
      </c>
      <c r="M580" s="42"/>
      <c r="N580" s="9" t="s">
        <v>94</v>
      </c>
      <c r="O580" s="9"/>
      <c r="P580" s="9"/>
      <c r="Q580" s="29"/>
      <c r="R580" s="42"/>
      <c r="S580" s="42"/>
      <c r="T580" s="42"/>
      <c r="U580" s="42" t="s">
        <v>3499</v>
      </c>
      <c r="V580" s="42"/>
      <c r="W580" s="42"/>
      <c r="X580" s="42"/>
    </row>
    <row r="581" spans="1:24" s="5" customFormat="1" ht="38.25">
      <c r="A581" s="49">
        <v>570</v>
      </c>
      <c r="B581" s="11">
        <v>45292</v>
      </c>
      <c r="C581" s="42" t="s">
        <v>1923</v>
      </c>
      <c r="D581" s="42" t="s">
        <v>1335</v>
      </c>
      <c r="E581" s="42" t="s">
        <v>3170</v>
      </c>
      <c r="F581" s="42" t="s">
        <v>1485</v>
      </c>
      <c r="G581" s="42">
        <v>123</v>
      </c>
      <c r="H581" s="42">
        <v>3</v>
      </c>
      <c r="I581" s="42"/>
      <c r="J581" s="8">
        <v>26</v>
      </c>
      <c r="K581" s="42">
        <v>2</v>
      </c>
      <c r="L581" s="42" t="s">
        <v>994</v>
      </c>
      <c r="M581" s="42"/>
      <c r="N581" s="9" t="s">
        <v>5499</v>
      </c>
      <c r="O581" s="9">
        <v>497592.94</v>
      </c>
      <c r="P581" s="9"/>
      <c r="Q581" s="29"/>
      <c r="R581" s="42" t="s">
        <v>2702</v>
      </c>
      <c r="S581" s="11">
        <v>34207</v>
      </c>
      <c r="T581" s="42" t="s">
        <v>266</v>
      </c>
      <c r="U581" s="42" t="s">
        <v>2704</v>
      </c>
      <c r="V581" s="42"/>
      <c r="W581" s="42"/>
      <c r="X581" s="42" t="s">
        <v>4072</v>
      </c>
    </row>
    <row r="582" spans="1:24" s="5" customFormat="1" ht="51">
      <c r="A582" s="49">
        <v>571</v>
      </c>
      <c r="B582" s="11">
        <v>45292</v>
      </c>
      <c r="C582" s="42" t="s">
        <v>1923</v>
      </c>
      <c r="D582" s="42" t="s">
        <v>1336</v>
      </c>
      <c r="E582" s="42" t="s">
        <v>1516</v>
      </c>
      <c r="F582" s="42" t="s">
        <v>1485</v>
      </c>
      <c r="G582" s="42">
        <v>123</v>
      </c>
      <c r="H582" s="42">
        <v>5</v>
      </c>
      <c r="I582" s="42"/>
      <c r="J582" s="8">
        <v>27.2</v>
      </c>
      <c r="K582" s="42">
        <v>1</v>
      </c>
      <c r="L582" s="42" t="s">
        <v>994</v>
      </c>
      <c r="M582" s="42"/>
      <c r="N582" s="9" t="s">
        <v>5473</v>
      </c>
      <c r="O582" s="9">
        <v>520558.77</v>
      </c>
      <c r="P582" s="9"/>
      <c r="Q582" s="29"/>
      <c r="R582" s="42" t="s">
        <v>2703</v>
      </c>
      <c r="S582" s="11">
        <v>36333</v>
      </c>
      <c r="T582" s="42" t="s">
        <v>266</v>
      </c>
      <c r="U582" s="42" t="s">
        <v>2705</v>
      </c>
      <c r="V582" s="42"/>
      <c r="W582" s="42"/>
      <c r="X582" s="42" t="s">
        <v>4072</v>
      </c>
    </row>
    <row r="583" spans="1:24" s="5" customFormat="1" ht="51">
      <c r="A583" s="49">
        <v>572</v>
      </c>
      <c r="B583" s="11">
        <v>45292</v>
      </c>
      <c r="C583" s="42" t="s">
        <v>1923</v>
      </c>
      <c r="D583" s="42" t="s">
        <v>2930</v>
      </c>
      <c r="E583" s="42" t="s">
        <v>352</v>
      </c>
      <c r="F583" s="42" t="s">
        <v>623</v>
      </c>
      <c r="G583" s="42">
        <v>2</v>
      </c>
      <c r="H583" s="42">
        <v>2</v>
      </c>
      <c r="I583" s="42"/>
      <c r="J583" s="8">
        <v>47.3</v>
      </c>
      <c r="K583" s="42">
        <v>1</v>
      </c>
      <c r="L583" s="42" t="s">
        <v>994</v>
      </c>
      <c r="M583" s="42"/>
      <c r="N583" s="9" t="s">
        <v>5526</v>
      </c>
      <c r="O583" s="9">
        <v>924989.81</v>
      </c>
      <c r="P583" s="9"/>
      <c r="Q583" s="9"/>
      <c r="R583" s="42"/>
      <c r="S583" s="42"/>
      <c r="T583" s="42"/>
      <c r="U583" s="42"/>
      <c r="V583" s="42"/>
      <c r="W583" s="42"/>
      <c r="X583" s="42"/>
    </row>
    <row r="584" spans="1:24" s="5" customFormat="1" ht="51">
      <c r="A584" s="49">
        <v>573</v>
      </c>
      <c r="B584" s="11">
        <v>45292</v>
      </c>
      <c r="C584" s="42" t="s">
        <v>1923</v>
      </c>
      <c r="D584" s="42" t="s">
        <v>2931</v>
      </c>
      <c r="E584" s="42" t="s">
        <v>2317</v>
      </c>
      <c r="F584" s="42" t="s">
        <v>623</v>
      </c>
      <c r="G584" s="42">
        <v>2</v>
      </c>
      <c r="H584" s="42">
        <v>69</v>
      </c>
      <c r="I584" s="42"/>
      <c r="J584" s="8">
        <v>41.8</v>
      </c>
      <c r="K584" s="42">
        <v>10</v>
      </c>
      <c r="L584" s="42" t="s">
        <v>994</v>
      </c>
      <c r="M584" s="42"/>
      <c r="N584" s="9" t="s">
        <v>5525</v>
      </c>
      <c r="O584" s="9">
        <v>817432.86</v>
      </c>
      <c r="P584" s="9"/>
      <c r="Q584" s="29"/>
      <c r="R584" s="42" t="s">
        <v>2706</v>
      </c>
      <c r="S584" s="11">
        <v>34842</v>
      </c>
      <c r="T584" s="42" t="s">
        <v>266</v>
      </c>
      <c r="U584" s="42" t="s">
        <v>2707</v>
      </c>
      <c r="V584" s="42"/>
      <c r="W584" s="42"/>
      <c r="X584" s="42"/>
    </row>
    <row r="585" spans="1:24" s="5" customFormat="1" ht="76.5">
      <c r="A585" s="49">
        <v>574</v>
      </c>
      <c r="B585" s="11">
        <v>45292</v>
      </c>
      <c r="C585" s="42" t="s">
        <v>1923</v>
      </c>
      <c r="D585" s="42" t="s">
        <v>2932</v>
      </c>
      <c r="E585" s="42" t="s">
        <v>3478</v>
      </c>
      <c r="F585" s="42" t="s">
        <v>623</v>
      </c>
      <c r="G585" s="42" t="s">
        <v>625</v>
      </c>
      <c r="H585" s="42">
        <v>47</v>
      </c>
      <c r="I585" s="42"/>
      <c r="J585" s="8">
        <v>46.1</v>
      </c>
      <c r="K585" s="42">
        <v>4</v>
      </c>
      <c r="L585" s="42" t="s">
        <v>994</v>
      </c>
      <c r="M585" s="42"/>
      <c r="N585" s="9" t="s">
        <v>5524</v>
      </c>
      <c r="O585" s="9">
        <v>901522.84</v>
      </c>
      <c r="P585" s="9"/>
      <c r="Q585" s="29"/>
      <c r="R585" s="42" t="s">
        <v>2708</v>
      </c>
      <c r="S585" s="11">
        <v>26267</v>
      </c>
      <c r="T585" s="42" t="s">
        <v>266</v>
      </c>
      <c r="U585" s="42" t="s">
        <v>2709</v>
      </c>
      <c r="V585" s="42"/>
      <c r="W585" s="42"/>
      <c r="X585" s="42"/>
    </row>
    <row r="586" spans="1:24" s="5" customFormat="1" ht="76.5">
      <c r="A586" s="49">
        <v>575</v>
      </c>
      <c r="B586" s="11">
        <v>45292</v>
      </c>
      <c r="C586" s="42" t="s">
        <v>1923</v>
      </c>
      <c r="D586" s="42" t="s">
        <v>2933</v>
      </c>
      <c r="E586" s="42" t="s">
        <v>1346</v>
      </c>
      <c r="F586" s="42" t="s">
        <v>623</v>
      </c>
      <c r="G586" s="42" t="s">
        <v>625</v>
      </c>
      <c r="H586" s="42">
        <v>64</v>
      </c>
      <c r="I586" s="42"/>
      <c r="J586" s="8">
        <v>45.4</v>
      </c>
      <c r="K586" s="42">
        <v>5</v>
      </c>
      <c r="L586" s="42" t="s">
        <v>994</v>
      </c>
      <c r="M586" s="42"/>
      <c r="N586" s="9" t="s">
        <v>5523</v>
      </c>
      <c r="O586" s="9">
        <v>1115582.42</v>
      </c>
      <c r="P586" s="9"/>
      <c r="Q586" s="29"/>
      <c r="R586" s="42" t="s">
        <v>4171</v>
      </c>
      <c r="S586" s="11" t="s">
        <v>4172</v>
      </c>
      <c r="T586" s="42" t="s">
        <v>4579</v>
      </c>
      <c r="U586" s="42" t="s">
        <v>4173</v>
      </c>
      <c r="V586" s="42"/>
      <c r="W586" s="42"/>
      <c r="X586" s="42"/>
    </row>
    <row r="587" spans="1:24" s="5" customFormat="1" ht="38.25">
      <c r="A587" s="49">
        <v>576</v>
      </c>
      <c r="B587" s="11">
        <v>45292</v>
      </c>
      <c r="C587" s="42" t="s">
        <v>1923</v>
      </c>
      <c r="D587" s="42" t="s">
        <v>2934</v>
      </c>
      <c r="E587" s="42" t="s">
        <v>2250</v>
      </c>
      <c r="F587" s="42" t="s">
        <v>623</v>
      </c>
      <c r="G587" s="42">
        <v>4</v>
      </c>
      <c r="H587" s="42">
        <v>3</v>
      </c>
      <c r="I587" s="42"/>
      <c r="J587" s="8">
        <v>69.5</v>
      </c>
      <c r="K587" s="42">
        <v>1</v>
      </c>
      <c r="L587" s="42" t="s">
        <v>994</v>
      </c>
      <c r="M587" s="42"/>
      <c r="N587" s="9" t="s">
        <v>5522</v>
      </c>
      <c r="O587" s="9">
        <v>1359128.8</v>
      </c>
      <c r="P587" s="9"/>
      <c r="Q587" s="29"/>
      <c r="R587" s="42" t="s">
        <v>4766</v>
      </c>
      <c r="S587" s="42"/>
      <c r="T587" s="42" t="s">
        <v>266</v>
      </c>
      <c r="U587" s="42" t="s">
        <v>4767</v>
      </c>
      <c r="V587" s="42"/>
      <c r="W587" s="42"/>
      <c r="X587" s="42"/>
    </row>
    <row r="588" spans="1:24" s="5" customFormat="1" ht="76.5">
      <c r="A588" s="49">
        <v>577</v>
      </c>
      <c r="B588" s="11">
        <v>45292</v>
      </c>
      <c r="C588" s="42" t="s">
        <v>1923</v>
      </c>
      <c r="D588" s="42" t="s">
        <v>2935</v>
      </c>
      <c r="E588" s="42" t="s">
        <v>267</v>
      </c>
      <c r="F588" s="42" t="s">
        <v>623</v>
      </c>
      <c r="G588" s="42">
        <v>5</v>
      </c>
      <c r="H588" s="42">
        <v>33</v>
      </c>
      <c r="I588" s="42"/>
      <c r="J588" s="8">
        <v>44.8</v>
      </c>
      <c r="K588" s="42">
        <v>4</v>
      </c>
      <c r="L588" s="42" t="s">
        <v>994</v>
      </c>
      <c r="M588" s="42"/>
      <c r="N588" s="9" t="s">
        <v>5521</v>
      </c>
      <c r="O588" s="9">
        <v>889356.16</v>
      </c>
      <c r="P588" s="9"/>
      <c r="Q588" s="29"/>
      <c r="R588" s="42"/>
      <c r="S588" s="42"/>
      <c r="T588" s="42"/>
      <c r="U588" s="42"/>
      <c r="V588" s="42"/>
      <c r="W588" s="42"/>
      <c r="X588" s="42"/>
    </row>
    <row r="589" spans="1:24" s="5" customFormat="1" ht="76.5">
      <c r="A589" s="49">
        <v>578</v>
      </c>
      <c r="B589" s="11">
        <v>45292</v>
      </c>
      <c r="C589" s="42" t="s">
        <v>1923</v>
      </c>
      <c r="D589" s="42" t="s">
        <v>2072</v>
      </c>
      <c r="E589" s="42" t="s">
        <v>1367</v>
      </c>
      <c r="F589" s="42" t="s">
        <v>623</v>
      </c>
      <c r="G589" s="42">
        <v>5</v>
      </c>
      <c r="H589" s="42">
        <v>46</v>
      </c>
      <c r="I589" s="42"/>
      <c r="J589" s="8">
        <v>29.8</v>
      </c>
      <c r="K589" s="42">
        <v>4</v>
      </c>
      <c r="L589" s="42" t="s">
        <v>994</v>
      </c>
      <c r="M589" s="42"/>
      <c r="N589" s="9" t="s">
        <v>5520</v>
      </c>
      <c r="O589" s="9">
        <v>591580.66</v>
      </c>
      <c r="P589" s="9"/>
      <c r="Q589" s="29"/>
      <c r="R589" s="42" t="s">
        <v>5920</v>
      </c>
      <c r="S589" s="11">
        <v>36560</v>
      </c>
      <c r="T589" s="42" t="s">
        <v>266</v>
      </c>
      <c r="U589" s="42" t="s">
        <v>2710</v>
      </c>
      <c r="V589" s="42"/>
      <c r="W589" s="42"/>
      <c r="X589" s="42"/>
    </row>
    <row r="590" spans="1:24" s="5" customFormat="1" ht="25.5">
      <c r="A590" s="49">
        <v>579</v>
      </c>
      <c r="B590" s="11">
        <v>45292</v>
      </c>
      <c r="C590" s="42" t="s">
        <v>1923</v>
      </c>
      <c r="D590" s="42"/>
      <c r="E590" s="42" t="s">
        <v>2412</v>
      </c>
      <c r="F590" s="42" t="s">
        <v>623</v>
      </c>
      <c r="G590" s="42">
        <v>6</v>
      </c>
      <c r="H590" s="42">
        <v>1</v>
      </c>
      <c r="I590" s="42"/>
      <c r="J590" s="8">
        <v>47.74</v>
      </c>
      <c r="K590" s="42">
        <v>1</v>
      </c>
      <c r="L590" s="42" t="s">
        <v>994</v>
      </c>
      <c r="M590" s="42"/>
      <c r="N590" s="9" t="s">
        <v>624</v>
      </c>
      <c r="O590" s="9"/>
      <c r="P590" s="9"/>
      <c r="Q590" s="29"/>
      <c r="R590" s="42"/>
      <c r="S590" s="42"/>
      <c r="T590" s="42"/>
      <c r="U590" s="42"/>
      <c r="V590" s="42"/>
      <c r="W590" s="42"/>
      <c r="X590" s="42" t="s">
        <v>3960</v>
      </c>
    </row>
    <row r="591" spans="1:24" s="5" customFormat="1" ht="25.5">
      <c r="A591" s="49">
        <v>580</v>
      </c>
      <c r="B591" s="11">
        <v>45292</v>
      </c>
      <c r="C591" s="42" t="s">
        <v>1923</v>
      </c>
      <c r="D591" s="42"/>
      <c r="E591" s="42" t="s">
        <v>3055</v>
      </c>
      <c r="F591" s="42" t="s">
        <v>623</v>
      </c>
      <c r="G591" s="42">
        <v>6</v>
      </c>
      <c r="H591" s="42">
        <v>2</v>
      </c>
      <c r="I591" s="42"/>
      <c r="J591" s="8">
        <v>31.94</v>
      </c>
      <c r="K591" s="42">
        <v>1</v>
      </c>
      <c r="L591" s="42" t="s">
        <v>994</v>
      </c>
      <c r="M591" s="42"/>
      <c r="N591" s="9" t="s">
        <v>624</v>
      </c>
      <c r="O591" s="9"/>
      <c r="P591" s="9"/>
      <c r="Q591" s="29"/>
      <c r="R591" s="42" t="s">
        <v>3406</v>
      </c>
      <c r="S591" s="11">
        <v>30922</v>
      </c>
      <c r="T591" s="42" t="s">
        <v>266</v>
      </c>
      <c r="U591" s="42" t="s">
        <v>3407</v>
      </c>
      <c r="V591" s="42">
        <v>17.82</v>
      </c>
      <c r="W591" s="42"/>
      <c r="X591" s="42" t="s">
        <v>3960</v>
      </c>
    </row>
    <row r="592" spans="1:24" s="5" customFormat="1" ht="42" customHeight="1">
      <c r="A592" s="49">
        <v>581</v>
      </c>
      <c r="B592" s="11">
        <v>45292</v>
      </c>
      <c r="C592" s="42" t="s">
        <v>1923</v>
      </c>
      <c r="D592" s="42" t="s">
        <v>3048</v>
      </c>
      <c r="E592" s="42" t="s">
        <v>1002</v>
      </c>
      <c r="F592" s="42" t="s">
        <v>623</v>
      </c>
      <c r="G592" s="42" t="s">
        <v>627</v>
      </c>
      <c r="H592" s="42">
        <v>53</v>
      </c>
      <c r="I592" s="42"/>
      <c r="J592" s="8">
        <v>63.5</v>
      </c>
      <c r="K592" s="42">
        <v>1</v>
      </c>
      <c r="L592" s="42" t="s">
        <v>994</v>
      </c>
      <c r="M592" s="11">
        <v>41935</v>
      </c>
      <c r="N592" s="9" t="s">
        <v>5237</v>
      </c>
      <c r="O592" s="9"/>
      <c r="P592" s="9">
        <v>107187.37</v>
      </c>
      <c r="Q592" s="8">
        <v>74379.88</v>
      </c>
      <c r="R592" s="42" t="s">
        <v>4959</v>
      </c>
      <c r="S592" s="11">
        <v>44846</v>
      </c>
      <c r="T592" s="11">
        <v>45576</v>
      </c>
      <c r="U592" s="42" t="s">
        <v>4958</v>
      </c>
      <c r="V592" s="42" t="s">
        <v>3937</v>
      </c>
      <c r="W592" s="42"/>
      <c r="X592" s="42" t="s">
        <v>4068</v>
      </c>
    </row>
    <row r="593" spans="1:24" s="5" customFormat="1" ht="63.75">
      <c r="A593" s="49">
        <v>582</v>
      </c>
      <c r="B593" s="11">
        <v>45292</v>
      </c>
      <c r="C593" s="42" t="s">
        <v>1923</v>
      </c>
      <c r="D593" s="42" t="s">
        <v>5495</v>
      </c>
      <c r="E593" s="42" t="s">
        <v>1600</v>
      </c>
      <c r="F593" s="42" t="s">
        <v>623</v>
      </c>
      <c r="G593" s="42" t="s">
        <v>627</v>
      </c>
      <c r="H593" s="42">
        <v>57</v>
      </c>
      <c r="I593" s="42"/>
      <c r="J593" s="8">
        <v>62</v>
      </c>
      <c r="K593" s="42">
        <v>2</v>
      </c>
      <c r="L593" s="42" t="s">
        <v>994</v>
      </c>
      <c r="M593" s="42"/>
      <c r="N593" s="9" t="s">
        <v>5519</v>
      </c>
      <c r="O593" s="9"/>
      <c r="P593" s="9"/>
      <c r="Q593" s="29"/>
      <c r="R593" s="42" t="s">
        <v>4768</v>
      </c>
      <c r="S593" s="42"/>
      <c r="T593" s="42" t="s">
        <v>266</v>
      </c>
      <c r="U593" s="42" t="s">
        <v>4769</v>
      </c>
      <c r="V593" s="42"/>
      <c r="W593" s="42"/>
      <c r="X593" s="42" t="s">
        <v>3960</v>
      </c>
    </row>
    <row r="594" spans="1:24" s="5" customFormat="1" ht="38.25">
      <c r="A594" s="49">
        <v>583</v>
      </c>
      <c r="B594" s="11">
        <v>45292</v>
      </c>
      <c r="C594" s="42" t="s">
        <v>1923</v>
      </c>
      <c r="D594" s="42" t="s">
        <v>2073</v>
      </c>
      <c r="E594" s="42" t="s">
        <v>2236</v>
      </c>
      <c r="F594" s="42" t="s">
        <v>623</v>
      </c>
      <c r="G594" s="42">
        <v>7</v>
      </c>
      <c r="H594" s="42">
        <v>51</v>
      </c>
      <c r="I594" s="42"/>
      <c r="J594" s="8">
        <v>44.2</v>
      </c>
      <c r="K594" s="42">
        <v>4</v>
      </c>
      <c r="L594" s="42" t="s">
        <v>994</v>
      </c>
      <c r="M594" s="42"/>
      <c r="N594" s="9" t="s">
        <v>5518</v>
      </c>
      <c r="O594" s="9">
        <v>864366.8</v>
      </c>
      <c r="P594" s="9"/>
      <c r="Q594" s="29"/>
      <c r="R594" s="42" t="s">
        <v>2711</v>
      </c>
      <c r="S594" s="11">
        <v>28551</v>
      </c>
      <c r="T594" s="42" t="s">
        <v>266</v>
      </c>
      <c r="U594" s="42" t="s">
        <v>3215</v>
      </c>
      <c r="V594" s="42"/>
      <c r="W594" s="42"/>
      <c r="X594" s="42"/>
    </row>
    <row r="595" spans="1:24" s="5" customFormat="1" ht="38.25">
      <c r="A595" s="49">
        <v>584</v>
      </c>
      <c r="B595" s="11">
        <v>45292</v>
      </c>
      <c r="C595" s="42" t="s">
        <v>1923</v>
      </c>
      <c r="D595" s="42" t="s">
        <v>1816</v>
      </c>
      <c r="E595" s="42" t="s">
        <v>1715</v>
      </c>
      <c r="F595" s="42" t="s">
        <v>623</v>
      </c>
      <c r="G595" s="42">
        <v>7</v>
      </c>
      <c r="H595" s="42">
        <v>68</v>
      </c>
      <c r="I595" s="42"/>
      <c r="J595" s="8">
        <v>55.5</v>
      </c>
      <c r="K595" s="42">
        <v>8</v>
      </c>
      <c r="L595" s="42" t="s">
        <v>994</v>
      </c>
      <c r="M595" s="42"/>
      <c r="N595" s="9" t="s">
        <v>5517</v>
      </c>
      <c r="O595" s="9">
        <v>1085347.46</v>
      </c>
      <c r="P595" s="9"/>
      <c r="Q595" s="29"/>
      <c r="R595" s="42" t="s">
        <v>4468</v>
      </c>
      <c r="S595" s="42"/>
      <c r="T595" s="42"/>
      <c r="U595" s="42" t="s">
        <v>4469</v>
      </c>
      <c r="V595" s="42"/>
      <c r="W595" s="42"/>
      <c r="X595" s="42"/>
    </row>
    <row r="596" spans="1:24" s="5" customFormat="1" ht="38.25">
      <c r="A596" s="49">
        <v>585</v>
      </c>
      <c r="B596" s="11">
        <v>45292</v>
      </c>
      <c r="C596" s="42" t="s">
        <v>1923</v>
      </c>
      <c r="D596" s="42" t="s">
        <v>314</v>
      </c>
      <c r="E596" s="42" t="s">
        <v>3260</v>
      </c>
      <c r="F596" s="42" t="s">
        <v>623</v>
      </c>
      <c r="G596" s="42" t="s">
        <v>2221</v>
      </c>
      <c r="H596" s="42">
        <v>52</v>
      </c>
      <c r="I596" s="42"/>
      <c r="J596" s="8">
        <v>61.9</v>
      </c>
      <c r="K596" s="42">
        <v>7</v>
      </c>
      <c r="L596" s="42" t="s">
        <v>994</v>
      </c>
      <c r="M596" s="42"/>
      <c r="N596" s="9" t="s">
        <v>5516</v>
      </c>
      <c r="O596" s="9">
        <v>1210504.6399999999</v>
      </c>
      <c r="P596" s="9"/>
      <c r="Q596" s="29"/>
      <c r="R596" s="42" t="s">
        <v>4470</v>
      </c>
      <c r="S596" s="42"/>
      <c r="T596" s="42"/>
      <c r="U596" s="42" t="s">
        <v>4471</v>
      </c>
      <c r="V596" s="42"/>
      <c r="W596" s="42"/>
      <c r="X596" s="42"/>
    </row>
    <row r="597" spans="1:24" s="5" customFormat="1" ht="38.25">
      <c r="A597" s="49">
        <v>586</v>
      </c>
      <c r="B597" s="11">
        <v>45292</v>
      </c>
      <c r="C597" s="42" t="s">
        <v>1923</v>
      </c>
      <c r="D597" s="42" t="s">
        <v>315</v>
      </c>
      <c r="E597" s="42" t="s">
        <v>1645</v>
      </c>
      <c r="F597" s="42" t="s">
        <v>623</v>
      </c>
      <c r="G597" s="42" t="s">
        <v>2221</v>
      </c>
      <c r="H597" s="42">
        <v>113</v>
      </c>
      <c r="I597" s="42"/>
      <c r="J597" s="8">
        <v>69.2</v>
      </c>
      <c r="K597" s="42">
        <v>5</v>
      </c>
      <c r="L597" s="42" t="s">
        <v>994</v>
      </c>
      <c r="M597" s="42"/>
      <c r="N597" s="9" t="s">
        <v>5515</v>
      </c>
      <c r="O597" s="9">
        <v>1353262.05</v>
      </c>
      <c r="P597" s="9"/>
      <c r="Q597" s="29"/>
      <c r="R597" s="42"/>
      <c r="S597" s="42"/>
      <c r="T597" s="42"/>
      <c r="U597" s="42"/>
      <c r="V597" s="42"/>
      <c r="W597" s="42"/>
      <c r="X597" s="42"/>
    </row>
    <row r="598" spans="1:24" s="5" customFormat="1" ht="39.75" customHeight="1">
      <c r="A598" s="49">
        <v>587</v>
      </c>
      <c r="B598" s="11">
        <v>45292</v>
      </c>
      <c r="C598" s="42" t="s">
        <v>1923</v>
      </c>
      <c r="D598" s="42" t="s">
        <v>1817</v>
      </c>
      <c r="E598" s="42" t="s">
        <v>719</v>
      </c>
      <c r="F598" s="42" t="s">
        <v>623</v>
      </c>
      <c r="G598" s="42" t="s">
        <v>628</v>
      </c>
      <c r="H598" s="42">
        <v>64</v>
      </c>
      <c r="I598" s="42"/>
      <c r="J598" s="8">
        <v>44.9</v>
      </c>
      <c r="K598" s="42">
        <v>5</v>
      </c>
      <c r="L598" s="42" t="s">
        <v>994</v>
      </c>
      <c r="M598" s="42"/>
      <c r="N598" s="9" t="s">
        <v>5514</v>
      </c>
      <c r="O598" s="9">
        <v>878055.87</v>
      </c>
      <c r="P598" s="9"/>
      <c r="Q598" s="29"/>
      <c r="R598" s="42" t="s">
        <v>5069</v>
      </c>
      <c r="S598" s="42"/>
      <c r="T598" s="42" t="s">
        <v>4579</v>
      </c>
      <c r="U598" s="42" t="s">
        <v>5070</v>
      </c>
      <c r="V598" s="42"/>
      <c r="W598" s="42"/>
      <c r="X598" s="42"/>
    </row>
    <row r="599" spans="1:24" s="5" customFormat="1" ht="38.25">
      <c r="A599" s="49">
        <v>588</v>
      </c>
      <c r="B599" s="11">
        <v>45292</v>
      </c>
      <c r="C599" s="42" t="s">
        <v>1923</v>
      </c>
      <c r="D599" s="42" t="s">
        <v>1818</v>
      </c>
      <c r="E599" s="42" t="s">
        <v>1188</v>
      </c>
      <c r="F599" s="42" t="s">
        <v>623</v>
      </c>
      <c r="G599" s="42" t="s">
        <v>629</v>
      </c>
      <c r="H599" s="42">
        <v>63</v>
      </c>
      <c r="I599" s="42"/>
      <c r="J599" s="8">
        <v>46.1</v>
      </c>
      <c r="K599" s="42">
        <v>4</v>
      </c>
      <c r="L599" s="42" t="s">
        <v>994</v>
      </c>
      <c r="M599" s="42"/>
      <c r="N599" s="9" t="s">
        <v>5513</v>
      </c>
      <c r="O599" s="9">
        <v>882270.56</v>
      </c>
      <c r="P599" s="9"/>
      <c r="Q599" s="29"/>
      <c r="R599" s="42" t="s">
        <v>4472</v>
      </c>
      <c r="S599" s="42"/>
      <c r="T599" s="42"/>
      <c r="U599" s="42" t="s">
        <v>4473</v>
      </c>
      <c r="V599" s="42"/>
      <c r="W599" s="42"/>
      <c r="X599" s="42"/>
    </row>
    <row r="600" spans="1:24" s="5" customFormat="1" ht="51">
      <c r="A600" s="49">
        <v>589</v>
      </c>
      <c r="B600" s="11">
        <v>45292</v>
      </c>
      <c r="C600" s="42" t="s">
        <v>1923</v>
      </c>
      <c r="D600" s="42" t="s">
        <v>1819</v>
      </c>
      <c r="E600" s="42" t="s">
        <v>2495</v>
      </c>
      <c r="F600" s="42" t="s">
        <v>623</v>
      </c>
      <c r="G600" s="42" t="s">
        <v>629</v>
      </c>
      <c r="H600" s="42">
        <v>72</v>
      </c>
      <c r="I600" s="42"/>
      <c r="J600" s="8">
        <v>47.7</v>
      </c>
      <c r="K600" s="42">
        <v>3</v>
      </c>
      <c r="L600" s="42" t="s">
        <v>994</v>
      </c>
      <c r="M600" s="42"/>
      <c r="N600" s="9" t="s">
        <v>5512</v>
      </c>
      <c r="O600" s="9">
        <v>912891.66</v>
      </c>
      <c r="P600" s="9"/>
      <c r="Q600" s="29"/>
      <c r="R600" s="42" t="s">
        <v>4124</v>
      </c>
      <c r="S600" s="11">
        <v>44271</v>
      </c>
      <c r="T600" s="42" t="s">
        <v>266</v>
      </c>
      <c r="U600" s="42" t="s">
        <v>4125</v>
      </c>
      <c r="V600" s="42"/>
      <c r="W600" s="42"/>
      <c r="X600" s="42"/>
    </row>
    <row r="601" spans="1:24" s="5" customFormat="1" ht="38.25">
      <c r="A601" s="49">
        <v>590</v>
      </c>
      <c r="B601" s="11">
        <v>45292</v>
      </c>
      <c r="C601" s="42" t="s">
        <v>1923</v>
      </c>
      <c r="D601" s="42" t="s">
        <v>1820</v>
      </c>
      <c r="E601" s="42" t="s">
        <v>2889</v>
      </c>
      <c r="F601" s="42" t="s">
        <v>623</v>
      </c>
      <c r="G601" s="42">
        <v>11</v>
      </c>
      <c r="H601" s="42">
        <v>19</v>
      </c>
      <c r="I601" s="42"/>
      <c r="J601" s="8">
        <v>77.400000000000006</v>
      </c>
      <c r="K601" s="42">
        <v>7</v>
      </c>
      <c r="L601" s="42" t="s">
        <v>994</v>
      </c>
      <c r="M601" s="42"/>
      <c r="N601" s="9" t="s">
        <v>5511</v>
      </c>
      <c r="O601" s="9">
        <v>1481295.91</v>
      </c>
      <c r="P601" s="9"/>
      <c r="Q601" s="29"/>
      <c r="R601" s="42" t="s">
        <v>4770</v>
      </c>
      <c r="S601" s="42"/>
      <c r="T601" s="42" t="s">
        <v>266</v>
      </c>
      <c r="U601" s="42" t="s">
        <v>4771</v>
      </c>
      <c r="V601" s="42"/>
      <c r="W601" s="42"/>
      <c r="X601" s="42"/>
    </row>
    <row r="602" spans="1:24" s="5" customFormat="1" ht="38.25">
      <c r="A602" s="49">
        <v>591</v>
      </c>
      <c r="B602" s="11">
        <v>45292</v>
      </c>
      <c r="C602" s="42" t="s">
        <v>1923</v>
      </c>
      <c r="D602" s="42" t="s">
        <v>1821</v>
      </c>
      <c r="E602" s="42" t="s">
        <v>1052</v>
      </c>
      <c r="F602" s="42" t="s">
        <v>623</v>
      </c>
      <c r="G602" s="42" t="s">
        <v>250</v>
      </c>
      <c r="H602" s="42">
        <v>12</v>
      </c>
      <c r="I602" s="42"/>
      <c r="J602" s="8">
        <v>45.9</v>
      </c>
      <c r="K602" s="42">
        <v>1</v>
      </c>
      <c r="L602" s="42" t="s">
        <v>994</v>
      </c>
      <c r="M602" s="42"/>
      <c r="N602" s="9" t="s">
        <v>5510</v>
      </c>
      <c r="O602" s="9">
        <v>897611.68</v>
      </c>
      <c r="P602" s="9"/>
      <c r="Q602" s="29"/>
      <c r="R602" s="42" t="s">
        <v>3216</v>
      </c>
      <c r="S602" s="11">
        <v>38448</v>
      </c>
      <c r="T602" s="42" t="s">
        <v>266</v>
      </c>
      <c r="U602" s="42" t="s">
        <v>3411</v>
      </c>
      <c r="V602" s="42"/>
      <c r="W602" s="42"/>
      <c r="X602" s="42"/>
    </row>
    <row r="603" spans="1:24" s="5" customFormat="1" ht="63.75">
      <c r="A603" s="49">
        <v>592</v>
      </c>
      <c r="B603" s="11">
        <v>45292</v>
      </c>
      <c r="C603" s="42" t="s">
        <v>1923</v>
      </c>
      <c r="D603" s="42" t="s">
        <v>3056</v>
      </c>
      <c r="E603" s="42" t="s">
        <v>1261</v>
      </c>
      <c r="F603" s="42" t="s">
        <v>623</v>
      </c>
      <c r="G603" s="42" t="s">
        <v>250</v>
      </c>
      <c r="H603" s="42">
        <v>69</v>
      </c>
      <c r="I603" s="42"/>
      <c r="J603" s="8">
        <v>41.2</v>
      </c>
      <c r="K603" s="42">
        <v>10</v>
      </c>
      <c r="L603" s="42" t="s">
        <v>994</v>
      </c>
      <c r="M603" s="42"/>
      <c r="N603" s="9" t="s">
        <v>5509</v>
      </c>
      <c r="O603" s="9">
        <v>805699.37</v>
      </c>
      <c r="P603" s="9"/>
      <c r="Q603" s="29"/>
      <c r="R603" s="42" t="s">
        <v>5071</v>
      </c>
      <c r="S603" s="11">
        <v>44552</v>
      </c>
      <c r="T603" s="42" t="s">
        <v>266</v>
      </c>
      <c r="U603" s="42" t="s">
        <v>5072</v>
      </c>
      <c r="V603" s="42"/>
      <c r="W603" s="42"/>
      <c r="X603" s="42"/>
    </row>
    <row r="604" spans="1:24" s="5" customFormat="1" ht="38.25">
      <c r="A604" s="49">
        <v>593</v>
      </c>
      <c r="B604" s="11">
        <v>45292</v>
      </c>
      <c r="C604" s="42" t="s">
        <v>1923</v>
      </c>
      <c r="D604" s="42" t="s">
        <v>3689</v>
      </c>
      <c r="E604" s="42" t="s">
        <v>3031</v>
      </c>
      <c r="F604" s="42" t="s">
        <v>623</v>
      </c>
      <c r="G604" s="42">
        <v>13</v>
      </c>
      <c r="H604" s="42">
        <v>17</v>
      </c>
      <c r="I604" s="42"/>
      <c r="J604" s="8">
        <v>52.4</v>
      </c>
      <c r="K604" s="42">
        <v>5</v>
      </c>
      <c r="L604" s="42" t="s">
        <v>994</v>
      </c>
      <c r="M604" s="42"/>
      <c r="N604" s="9" t="s">
        <v>5508</v>
      </c>
      <c r="O604" s="9">
        <v>1002841.16</v>
      </c>
      <c r="P604" s="9"/>
      <c r="Q604" s="29"/>
      <c r="R604" s="42" t="s">
        <v>3412</v>
      </c>
      <c r="S604" s="11">
        <v>36711</v>
      </c>
      <c r="T604" s="42" t="s">
        <v>266</v>
      </c>
      <c r="U604" s="42" t="s">
        <v>3413</v>
      </c>
      <c r="V604" s="42"/>
      <c r="W604" s="42"/>
      <c r="X604" s="42"/>
    </row>
    <row r="605" spans="1:24" s="5" customFormat="1" ht="38.25">
      <c r="A605" s="49">
        <v>594</v>
      </c>
      <c r="B605" s="11">
        <v>45292</v>
      </c>
      <c r="C605" s="42" t="s">
        <v>1923</v>
      </c>
      <c r="D605" s="42" t="s">
        <v>3690</v>
      </c>
      <c r="E605" s="42" t="s">
        <v>2442</v>
      </c>
      <c r="F605" s="42" t="s">
        <v>623</v>
      </c>
      <c r="G605" s="42">
        <v>15</v>
      </c>
      <c r="H605" s="42">
        <v>2</v>
      </c>
      <c r="I605" s="42"/>
      <c r="J605" s="8">
        <v>53.5</v>
      </c>
      <c r="K605" s="42">
        <v>1</v>
      </c>
      <c r="L605" s="42" t="s">
        <v>994</v>
      </c>
      <c r="M605" s="42"/>
      <c r="N605" s="9" t="s">
        <v>5507</v>
      </c>
      <c r="O605" s="9">
        <v>1023893.16</v>
      </c>
      <c r="P605" s="9">
        <v>62705.06</v>
      </c>
      <c r="Q605" s="8">
        <v>24373</v>
      </c>
      <c r="R605" s="42"/>
      <c r="S605" s="42"/>
      <c r="T605" s="42"/>
      <c r="U605" s="42"/>
      <c r="V605" s="42"/>
      <c r="W605" s="42"/>
      <c r="X605" s="42"/>
    </row>
    <row r="606" spans="1:24" s="5" customFormat="1" ht="38.25">
      <c r="A606" s="49">
        <v>595</v>
      </c>
      <c r="B606" s="11">
        <v>45292</v>
      </c>
      <c r="C606" s="42" t="s">
        <v>1923</v>
      </c>
      <c r="D606" s="42" t="s">
        <v>3691</v>
      </c>
      <c r="E606" s="42" t="s">
        <v>2443</v>
      </c>
      <c r="F606" s="42" t="s">
        <v>623</v>
      </c>
      <c r="G606" s="42">
        <v>15</v>
      </c>
      <c r="H606" s="42">
        <v>3</v>
      </c>
      <c r="I606" s="42"/>
      <c r="J606" s="8">
        <v>31.9</v>
      </c>
      <c r="K606" s="42">
        <v>1</v>
      </c>
      <c r="L606" s="42" t="s">
        <v>994</v>
      </c>
      <c r="M606" s="42"/>
      <c r="N606" s="9" t="s">
        <v>5506</v>
      </c>
      <c r="O606" s="9">
        <v>610508.26</v>
      </c>
      <c r="P606" s="9">
        <v>37388.71</v>
      </c>
      <c r="Q606" s="8">
        <v>14532.16</v>
      </c>
      <c r="R606" s="42" t="s">
        <v>4772</v>
      </c>
      <c r="S606" s="42"/>
      <c r="T606" s="42" t="s">
        <v>266</v>
      </c>
      <c r="U606" s="42" t="s">
        <v>4773</v>
      </c>
      <c r="V606" s="42"/>
      <c r="W606" s="42"/>
      <c r="X606" s="42"/>
    </row>
    <row r="607" spans="1:24" s="5" customFormat="1" ht="51">
      <c r="A607" s="49">
        <v>596</v>
      </c>
      <c r="B607" s="11">
        <v>45292</v>
      </c>
      <c r="C607" s="42" t="s">
        <v>1923</v>
      </c>
      <c r="D607" s="42"/>
      <c r="E607" s="42" t="s">
        <v>2338</v>
      </c>
      <c r="F607" s="42" t="s">
        <v>2557</v>
      </c>
      <c r="G607" s="42">
        <v>25</v>
      </c>
      <c r="H607" s="42">
        <v>6</v>
      </c>
      <c r="I607" s="42"/>
      <c r="J607" s="8">
        <v>18.95</v>
      </c>
      <c r="K607" s="42">
        <v>1</v>
      </c>
      <c r="L607" s="42" t="s">
        <v>994</v>
      </c>
      <c r="M607" s="42"/>
      <c r="N607" s="9" t="s">
        <v>614</v>
      </c>
      <c r="O607" s="9"/>
      <c r="P607" s="9"/>
      <c r="Q607" s="29"/>
      <c r="R607" s="42" t="s">
        <v>3897</v>
      </c>
      <c r="S607" s="11">
        <v>43328</v>
      </c>
      <c r="T607" s="42" t="s">
        <v>266</v>
      </c>
      <c r="U607" s="42" t="s">
        <v>3896</v>
      </c>
      <c r="V607" s="42">
        <v>18.95</v>
      </c>
      <c r="W607" s="42"/>
      <c r="X607" s="42" t="s">
        <v>3960</v>
      </c>
    </row>
    <row r="608" spans="1:24" s="5" customFormat="1" ht="25.5">
      <c r="A608" s="49">
        <v>597</v>
      </c>
      <c r="B608" s="11">
        <v>45292</v>
      </c>
      <c r="C608" s="42" t="s">
        <v>1923</v>
      </c>
      <c r="D608" s="42" t="s">
        <v>3560</v>
      </c>
      <c r="E608" s="42" t="s">
        <v>731</v>
      </c>
      <c r="F608" s="42" t="s">
        <v>2557</v>
      </c>
      <c r="G608" s="42">
        <v>72</v>
      </c>
      <c r="H608" s="42">
        <v>2</v>
      </c>
      <c r="I608" s="42"/>
      <c r="J608" s="8">
        <v>38.71</v>
      </c>
      <c r="K608" s="42">
        <v>1</v>
      </c>
      <c r="L608" s="42" t="s">
        <v>994</v>
      </c>
      <c r="M608" s="42"/>
      <c r="N608" s="9" t="s">
        <v>2504</v>
      </c>
      <c r="O608" s="9">
        <v>1207834.99</v>
      </c>
      <c r="P608" s="9"/>
      <c r="Q608" s="29"/>
      <c r="R608" s="42"/>
      <c r="S608" s="42"/>
      <c r="T608" s="42"/>
      <c r="U608" s="42"/>
      <c r="V608" s="42"/>
      <c r="W608" s="42"/>
      <c r="X608" s="42"/>
    </row>
    <row r="609" spans="1:24" s="5" customFormat="1" ht="25.5">
      <c r="A609" s="49">
        <v>598</v>
      </c>
      <c r="B609" s="11">
        <v>45292</v>
      </c>
      <c r="C609" s="42" t="s">
        <v>1923</v>
      </c>
      <c r="D609" s="42" t="s">
        <v>3561</v>
      </c>
      <c r="E609" s="42" t="s">
        <v>3479</v>
      </c>
      <c r="F609" s="42" t="s">
        <v>2557</v>
      </c>
      <c r="G609" s="42">
        <v>72</v>
      </c>
      <c r="H609" s="42">
        <v>3</v>
      </c>
      <c r="I609" s="42"/>
      <c r="J609" s="8">
        <v>39.200000000000003</v>
      </c>
      <c r="K609" s="42">
        <v>1</v>
      </c>
      <c r="L609" s="42" t="s">
        <v>994</v>
      </c>
      <c r="M609" s="42"/>
      <c r="N609" s="9" t="s">
        <v>2504</v>
      </c>
      <c r="O609" s="9">
        <v>728833.56</v>
      </c>
      <c r="P609" s="9"/>
      <c r="Q609" s="29"/>
      <c r="R609" s="42" t="s">
        <v>3492</v>
      </c>
      <c r="S609" s="11">
        <v>32679</v>
      </c>
      <c r="T609" s="42" t="s">
        <v>266</v>
      </c>
      <c r="U609" s="42" t="s">
        <v>3493</v>
      </c>
      <c r="V609" s="42">
        <v>29.6</v>
      </c>
      <c r="W609" s="42"/>
      <c r="X609" s="42"/>
    </row>
    <row r="610" spans="1:24" s="5" customFormat="1" ht="25.5">
      <c r="A610" s="49">
        <v>599</v>
      </c>
      <c r="B610" s="11">
        <v>45292</v>
      </c>
      <c r="C610" s="42" t="s">
        <v>1923</v>
      </c>
      <c r="D610" s="42" t="s">
        <v>3562</v>
      </c>
      <c r="E610" s="42" t="s">
        <v>2251</v>
      </c>
      <c r="F610" s="42" t="s">
        <v>2557</v>
      </c>
      <c r="G610" s="42">
        <v>72</v>
      </c>
      <c r="H610" s="42">
        <v>4</v>
      </c>
      <c r="I610" s="42"/>
      <c r="J610" s="8">
        <v>38</v>
      </c>
      <c r="K610" s="42">
        <v>1</v>
      </c>
      <c r="L610" s="42" t="s">
        <v>994</v>
      </c>
      <c r="M610" s="42"/>
      <c r="N610" s="9" t="s">
        <v>2504</v>
      </c>
      <c r="O610" s="9">
        <v>1453910.24</v>
      </c>
      <c r="P610" s="9"/>
      <c r="Q610" s="29"/>
      <c r="R610" s="42" t="s">
        <v>518</v>
      </c>
      <c r="S610" s="11">
        <v>28334</v>
      </c>
      <c r="T610" s="42" t="s">
        <v>266</v>
      </c>
      <c r="U610" s="42" t="s">
        <v>519</v>
      </c>
      <c r="V610" s="42">
        <v>24.5</v>
      </c>
      <c r="W610" s="42"/>
      <c r="X610" s="42"/>
    </row>
    <row r="611" spans="1:24" s="5" customFormat="1" ht="25.5">
      <c r="A611" s="49">
        <v>600</v>
      </c>
      <c r="B611" s="11">
        <v>45292</v>
      </c>
      <c r="C611" s="42" t="s">
        <v>1923</v>
      </c>
      <c r="D611" s="42"/>
      <c r="E611" s="42" t="s">
        <v>3483</v>
      </c>
      <c r="F611" s="42" t="s">
        <v>3506</v>
      </c>
      <c r="G611" s="42" t="s">
        <v>2225</v>
      </c>
      <c r="H611" s="42">
        <v>1</v>
      </c>
      <c r="I611" s="42"/>
      <c r="J611" s="8">
        <v>29.15</v>
      </c>
      <c r="K611" s="42">
        <v>1</v>
      </c>
      <c r="L611" s="42" t="s">
        <v>994</v>
      </c>
      <c r="M611" s="42"/>
      <c r="N611" s="9" t="s">
        <v>191</v>
      </c>
      <c r="O611" s="9"/>
      <c r="P611" s="9"/>
      <c r="Q611" s="29"/>
      <c r="R611" s="42" t="s">
        <v>3414</v>
      </c>
      <c r="S611" s="11">
        <v>36412</v>
      </c>
      <c r="T611" s="42" t="s">
        <v>266</v>
      </c>
      <c r="U611" s="42" t="s">
        <v>3416</v>
      </c>
      <c r="V611" s="42"/>
      <c r="W611" s="42"/>
      <c r="X611" s="42" t="s">
        <v>3960</v>
      </c>
    </row>
    <row r="612" spans="1:24" s="5" customFormat="1" ht="25.5">
      <c r="A612" s="49">
        <v>601</v>
      </c>
      <c r="B612" s="11">
        <v>45292</v>
      </c>
      <c r="C612" s="42" t="s">
        <v>1923</v>
      </c>
      <c r="D612" s="42"/>
      <c r="E612" s="42" t="s">
        <v>1412</v>
      </c>
      <c r="F612" s="42" t="s">
        <v>3506</v>
      </c>
      <c r="G612" s="42" t="s">
        <v>2225</v>
      </c>
      <c r="H612" s="42">
        <v>3</v>
      </c>
      <c r="I612" s="42"/>
      <c r="J612" s="8">
        <v>29.82</v>
      </c>
      <c r="K612" s="42">
        <v>1</v>
      </c>
      <c r="L612" s="42" t="s">
        <v>994</v>
      </c>
      <c r="M612" s="42"/>
      <c r="N612" s="9" t="s">
        <v>191</v>
      </c>
      <c r="O612" s="9"/>
      <c r="P612" s="9"/>
      <c r="Q612" s="29"/>
      <c r="R612" s="42" t="s">
        <v>3415</v>
      </c>
      <c r="S612" s="11">
        <v>36410</v>
      </c>
      <c r="T612" s="42" t="s">
        <v>266</v>
      </c>
      <c r="U612" s="42" t="s">
        <v>3417</v>
      </c>
      <c r="V612" s="42"/>
      <c r="W612" s="42"/>
      <c r="X612" s="42" t="s">
        <v>3960</v>
      </c>
    </row>
    <row r="613" spans="1:24" s="5" customFormat="1" ht="54" customHeight="1">
      <c r="A613" s="49">
        <v>602</v>
      </c>
      <c r="B613" s="11">
        <v>45292</v>
      </c>
      <c r="C613" s="42" t="s">
        <v>650</v>
      </c>
      <c r="D613" s="42" t="s">
        <v>1239</v>
      </c>
      <c r="E613" s="42" t="s">
        <v>1189</v>
      </c>
      <c r="F613" s="42" t="s">
        <v>3506</v>
      </c>
      <c r="G613" s="42">
        <v>4</v>
      </c>
      <c r="H613" s="42"/>
      <c r="I613" s="42" t="s">
        <v>1190</v>
      </c>
      <c r="J613" s="8">
        <f>54.2*477/1000</f>
        <v>25.853400000000001</v>
      </c>
      <c r="K613" s="42"/>
      <c r="L613" s="42" t="s">
        <v>994</v>
      </c>
      <c r="M613" s="42"/>
      <c r="N613" s="9" t="s">
        <v>6091</v>
      </c>
      <c r="O613" s="9">
        <v>688159.08</v>
      </c>
      <c r="P613" s="9">
        <v>77911.64</v>
      </c>
      <c r="Q613" s="9">
        <v>0</v>
      </c>
      <c r="R613" s="42" t="s">
        <v>5073</v>
      </c>
      <c r="S613" s="42"/>
      <c r="T613" s="42" t="s">
        <v>5074</v>
      </c>
      <c r="U613" s="42" t="s">
        <v>5075</v>
      </c>
      <c r="V613" s="42"/>
      <c r="W613" s="42"/>
      <c r="X613" s="42"/>
    </row>
    <row r="614" spans="1:24" s="5" customFormat="1" ht="38.25">
      <c r="A614" s="49">
        <v>603</v>
      </c>
      <c r="B614" s="11">
        <v>45292</v>
      </c>
      <c r="C614" s="42" t="s">
        <v>1923</v>
      </c>
      <c r="D614" s="42"/>
      <c r="E614" s="42" t="s">
        <v>336</v>
      </c>
      <c r="F614" s="42" t="s">
        <v>3506</v>
      </c>
      <c r="G614" s="42">
        <v>14</v>
      </c>
      <c r="H614" s="42">
        <v>4</v>
      </c>
      <c r="I614" s="42"/>
      <c r="J614" s="8">
        <v>43.67</v>
      </c>
      <c r="K614" s="42">
        <v>1</v>
      </c>
      <c r="L614" s="42" t="s">
        <v>994</v>
      </c>
      <c r="M614" s="42"/>
      <c r="N614" s="9" t="s">
        <v>1227</v>
      </c>
      <c r="O614" s="9"/>
      <c r="P614" s="9"/>
      <c r="Q614" s="9"/>
      <c r="R614" s="42" t="s">
        <v>3665</v>
      </c>
      <c r="S614" s="11">
        <v>31197</v>
      </c>
      <c r="T614" s="42" t="s">
        <v>266</v>
      </c>
      <c r="U614" s="42" t="s">
        <v>3666</v>
      </c>
      <c r="V614" s="42"/>
      <c r="W614" s="42"/>
      <c r="X614" s="42" t="s">
        <v>3960</v>
      </c>
    </row>
    <row r="615" spans="1:24" s="5" customFormat="1" ht="56.25" customHeight="1">
      <c r="A615" s="49">
        <v>604</v>
      </c>
      <c r="B615" s="11">
        <v>45292</v>
      </c>
      <c r="C615" s="42" t="s">
        <v>1923</v>
      </c>
      <c r="D615" s="42" t="s">
        <v>48</v>
      </c>
      <c r="E615" s="42" t="s">
        <v>2691</v>
      </c>
      <c r="F615" s="42" t="s">
        <v>3506</v>
      </c>
      <c r="G615" s="42">
        <v>22</v>
      </c>
      <c r="H615" s="42">
        <v>4</v>
      </c>
      <c r="I615" s="42"/>
      <c r="J615" s="8">
        <v>42.64</v>
      </c>
      <c r="K615" s="42">
        <v>4</v>
      </c>
      <c r="L615" s="42" t="s">
        <v>994</v>
      </c>
      <c r="M615" s="11">
        <v>40449</v>
      </c>
      <c r="N615" s="9" t="s">
        <v>47</v>
      </c>
      <c r="O615" s="9">
        <v>771821.04</v>
      </c>
      <c r="P615" s="9"/>
      <c r="Q615" s="9"/>
      <c r="R615" s="42" t="s">
        <v>3948</v>
      </c>
      <c r="S615" s="11">
        <v>43054</v>
      </c>
      <c r="T615" s="11" t="s">
        <v>4933</v>
      </c>
      <c r="U615" s="42" t="s">
        <v>3949</v>
      </c>
      <c r="V615" s="42" t="s">
        <v>3950</v>
      </c>
      <c r="W615" s="42" t="s">
        <v>4936</v>
      </c>
      <c r="X615" s="42" t="s">
        <v>3743</v>
      </c>
    </row>
    <row r="616" spans="1:24" s="5" customFormat="1" ht="63.75">
      <c r="A616" s="49">
        <v>605</v>
      </c>
      <c r="B616" s="11">
        <v>45292</v>
      </c>
      <c r="C616" s="42" t="s">
        <v>1923</v>
      </c>
      <c r="D616" s="42" t="s">
        <v>3563</v>
      </c>
      <c r="E616" s="42" t="s">
        <v>1150</v>
      </c>
      <c r="F616" s="42" t="s">
        <v>3506</v>
      </c>
      <c r="G616" s="42" t="s">
        <v>1455</v>
      </c>
      <c r="H616" s="42">
        <v>3</v>
      </c>
      <c r="I616" s="42"/>
      <c r="J616" s="8">
        <v>50.5</v>
      </c>
      <c r="K616" s="42">
        <v>1</v>
      </c>
      <c r="L616" s="42" t="s">
        <v>994</v>
      </c>
      <c r="M616" s="42"/>
      <c r="N616" s="9" t="s">
        <v>5559</v>
      </c>
      <c r="O616" s="9">
        <v>981101.88</v>
      </c>
      <c r="P616" s="9">
        <v>981101.88</v>
      </c>
      <c r="Q616" s="9">
        <v>981101.88</v>
      </c>
      <c r="R616" s="42" t="s">
        <v>3667</v>
      </c>
      <c r="S616" s="11">
        <v>33696</v>
      </c>
      <c r="T616" s="42" t="s">
        <v>266</v>
      </c>
      <c r="U616" s="42" t="s">
        <v>3669</v>
      </c>
      <c r="V616" s="42"/>
      <c r="W616" s="42"/>
      <c r="X616" s="42"/>
    </row>
    <row r="617" spans="1:24" s="5" customFormat="1" ht="51">
      <c r="A617" s="49">
        <v>606</v>
      </c>
      <c r="B617" s="11">
        <v>45292</v>
      </c>
      <c r="C617" s="42" t="s">
        <v>1923</v>
      </c>
      <c r="D617" s="42" t="s">
        <v>3564</v>
      </c>
      <c r="E617" s="42" t="s">
        <v>1149</v>
      </c>
      <c r="F617" s="42" t="s">
        <v>3506</v>
      </c>
      <c r="G617" s="42" t="s">
        <v>1455</v>
      </c>
      <c r="H617" s="42">
        <v>7</v>
      </c>
      <c r="I617" s="42"/>
      <c r="J617" s="8">
        <v>58.2</v>
      </c>
      <c r="K617" s="42">
        <v>3</v>
      </c>
      <c r="L617" s="42" t="s">
        <v>994</v>
      </c>
      <c r="M617" s="42"/>
      <c r="N617" s="9" t="s">
        <v>5558</v>
      </c>
      <c r="O617" s="9">
        <v>1083128.3400000001</v>
      </c>
      <c r="P617" s="9">
        <v>1072076.01</v>
      </c>
      <c r="Q617" s="9">
        <v>1072076.01</v>
      </c>
      <c r="R617" s="42" t="s">
        <v>3668</v>
      </c>
      <c r="S617" s="11">
        <v>33680</v>
      </c>
      <c r="T617" s="42" t="s">
        <v>266</v>
      </c>
      <c r="U617" s="42" t="s">
        <v>3670</v>
      </c>
      <c r="V617" s="42"/>
      <c r="W617" s="42"/>
      <c r="X617" s="42"/>
    </row>
    <row r="618" spans="1:24" s="5" customFormat="1" ht="51">
      <c r="A618" s="49">
        <v>607</v>
      </c>
      <c r="B618" s="11">
        <v>45292</v>
      </c>
      <c r="C618" s="42" t="s">
        <v>1923</v>
      </c>
      <c r="D618" s="42" t="s">
        <v>3553</v>
      </c>
      <c r="E618" s="42" t="s">
        <v>100</v>
      </c>
      <c r="F618" s="42" t="s">
        <v>3506</v>
      </c>
      <c r="G618" s="42">
        <v>44</v>
      </c>
      <c r="H618" s="42">
        <v>65</v>
      </c>
      <c r="I618" s="42"/>
      <c r="J618" s="8">
        <v>51.6</v>
      </c>
      <c r="K618" s="42">
        <v>5</v>
      </c>
      <c r="L618" s="42" t="s">
        <v>994</v>
      </c>
      <c r="M618" s="42"/>
      <c r="N618" s="9" t="s">
        <v>5557</v>
      </c>
      <c r="O618" s="9">
        <v>969273.49</v>
      </c>
      <c r="P618" s="9"/>
      <c r="Q618" s="9"/>
      <c r="R618" s="42" t="s">
        <v>2242</v>
      </c>
      <c r="S618" s="42"/>
      <c r="T618" s="42"/>
      <c r="U618" s="42" t="s">
        <v>2243</v>
      </c>
      <c r="V618" s="42"/>
      <c r="W618" s="42"/>
      <c r="X618" s="42"/>
    </row>
    <row r="619" spans="1:24" s="5" customFormat="1" ht="63.75">
      <c r="A619" s="49">
        <v>608</v>
      </c>
      <c r="B619" s="11">
        <v>45292</v>
      </c>
      <c r="C619" s="42" t="s">
        <v>1923</v>
      </c>
      <c r="D619" s="42" t="s">
        <v>3554</v>
      </c>
      <c r="E619" s="42" t="s">
        <v>3395</v>
      </c>
      <c r="F619" s="42" t="s">
        <v>3506</v>
      </c>
      <c r="G619" s="42">
        <v>46</v>
      </c>
      <c r="H619" s="42">
        <v>50</v>
      </c>
      <c r="I619" s="42"/>
      <c r="J619" s="8">
        <v>44.6</v>
      </c>
      <c r="K619" s="42">
        <v>5</v>
      </c>
      <c r="L619" s="42" t="s">
        <v>994</v>
      </c>
      <c r="M619" s="42"/>
      <c r="N619" s="9" t="s">
        <v>5556</v>
      </c>
      <c r="O619" s="9">
        <v>853563.27</v>
      </c>
      <c r="P619" s="9"/>
      <c r="Q619" s="9"/>
      <c r="R619" s="42" t="s">
        <v>4632</v>
      </c>
      <c r="S619" s="11">
        <v>43970</v>
      </c>
      <c r="T619" s="42" t="s">
        <v>266</v>
      </c>
      <c r="U619" s="42" t="s">
        <v>4107</v>
      </c>
      <c r="V619" s="42"/>
      <c r="W619" s="42"/>
      <c r="X619" s="42"/>
    </row>
    <row r="620" spans="1:24" s="5" customFormat="1" ht="25.5">
      <c r="A620" s="49">
        <v>609</v>
      </c>
      <c r="B620" s="11">
        <v>45292</v>
      </c>
      <c r="C620" s="42" t="s">
        <v>1923</v>
      </c>
      <c r="D620" s="42"/>
      <c r="E620" s="42" t="s">
        <v>182</v>
      </c>
      <c r="F620" s="42" t="s">
        <v>3506</v>
      </c>
      <c r="G620" s="42">
        <v>148</v>
      </c>
      <c r="H620" s="42">
        <v>4</v>
      </c>
      <c r="I620" s="42"/>
      <c r="J620" s="8">
        <v>31.5</v>
      </c>
      <c r="K620" s="42">
        <v>1</v>
      </c>
      <c r="L620" s="42" t="s">
        <v>994</v>
      </c>
      <c r="M620" s="42"/>
      <c r="N620" s="9" t="s">
        <v>205</v>
      </c>
      <c r="O620" s="9"/>
      <c r="P620" s="9"/>
      <c r="Q620" s="9"/>
      <c r="R620" s="42" t="s">
        <v>4774</v>
      </c>
      <c r="S620" s="42"/>
      <c r="T620" s="42" t="s">
        <v>266</v>
      </c>
      <c r="U620" s="42" t="s">
        <v>4775</v>
      </c>
      <c r="V620" s="42"/>
      <c r="W620" s="42"/>
      <c r="X620" s="42" t="s">
        <v>3960</v>
      </c>
    </row>
    <row r="621" spans="1:24" s="5" customFormat="1" ht="56.45" customHeight="1">
      <c r="A621" s="49">
        <v>610</v>
      </c>
      <c r="B621" s="11">
        <v>45292</v>
      </c>
      <c r="C621" s="42" t="s">
        <v>1923</v>
      </c>
      <c r="D621" s="42" t="s">
        <v>991</v>
      </c>
      <c r="E621" s="42" t="s">
        <v>2905</v>
      </c>
      <c r="F621" s="42" t="s">
        <v>3506</v>
      </c>
      <c r="G621" s="42">
        <v>155</v>
      </c>
      <c r="H621" s="42">
        <v>2</v>
      </c>
      <c r="I621" s="42"/>
      <c r="J621" s="8">
        <v>33.4</v>
      </c>
      <c r="K621" s="42">
        <v>1</v>
      </c>
      <c r="L621" s="42" t="s">
        <v>994</v>
      </c>
      <c r="M621" s="42"/>
      <c r="N621" s="9" t="s">
        <v>5554</v>
      </c>
      <c r="O621" s="9">
        <v>615246.37</v>
      </c>
      <c r="P621" s="9"/>
      <c r="Q621" s="9"/>
      <c r="R621" s="42" t="s">
        <v>1209</v>
      </c>
      <c r="S621" s="11">
        <v>42725</v>
      </c>
      <c r="T621" s="42" t="s">
        <v>266</v>
      </c>
      <c r="U621" s="42" t="s">
        <v>1210</v>
      </c>
      <c r="V621" s="42">
        <v>32.799999999999997</v>
      </c>
      <c r="W621" s="42"/>
      <c r="X621" s="42" t="s">
        <v>4072</v>
      </c>
    </row>
    <row r="622" spans="1:24" s="5" customFormat="1" ht="51">
      <c r="A622" s="49">
        <v>611</v>
      </c>
      <c r="B622" s="11">
        <v>45292</v>
      </c>
      <c r="C622" s="42" t="s">
        <v>1923</v>
      </c>
      <c r="D622" s="42" t="s">
        <v>2763</v>
      </c>
      <c r="E622" s="42" t="s">
        <v>2906</v>
      </c>
      <c r="F622" s="42" t="s">
        <v>3506</v>
      </c>
      <c r="G622" s="42">
        <v>155</v>
      </c>
      <c r="H622" s="42">
        <v>3</v>
      </c>
      <c r="I622" s="42"/>
      <c r="J622" s="8">
        <v>17.2</v>
      </c>
      <c r="K622" s="42">
        <v>1</v>
      </c>
      <c r="L622" s="42" t="s">
        <v>994</v>
      </c>
      <c r="M622" s="42"/>
      <c r="N622" s="9" t="s">
        <v>5555</v>
      </c>
      <c r="O622" s="9">
        <v>316833.46000000002</v>
      </c>
      <c r="P622" s="9"/>
      <c r="Q622" s="9"/>
      <c r="R622" s="42" t="s">
        <v>1870</v>
      </c>
      <c r="S622" s="11">
        <v>42535</v>
      </c>
      <c r="T622" s="42" t="s">
        <v>266</v>
      </c>
      <c r="U622" s="42" t="s">
        <v>1871</v>
      </c>
      <c r="V622" s="42">
        <v>17.2</v>
      </c>
      <c r="W622" s="42"/>
      <c r="X622" s="42" t="s">
        <v>4072</v>
      </c>
    </row>
    <row r="623" spans="1:24" s="5" customFormat="1" ht="70.5" customHeight="1">
      <c r="A623" s="49">
        <v>612</v>
      </c>
      <c r="B623" s="11">
        <v>45292</v>
      </c>
      <c r="C623" s="42" t="s">
        <v>1923</v>
      </c>
      <c r="D623" s="42" t="s">
        <v>1825</v>
      </c>
      <c r="E623" s="42" t="s">
        <v>1138</v>
      </c>
      <c r="F623" s="42" t="s">
        <v>3506</v>
      </c>
      <c r="G623" s="42">
        <v>168</v>
      </c>
      <c r="H623" s="42"/>
      <c r="I623" s="42" t="s">
        <v>3628</v>
      </c>
      <c r="J623" s="8">
        <f>51.18*421/1000</f>
        <v>21.546779999999998</v>
      </c>
      <c r="K623" s="42"/>
      <c r="L623" s="42" t="s">
        <v>994</v>
      </c>
      <c r="M623" s="42"/>
      <c r="N623" s="9" t="s">
        <v>3419</v>
      </c>
      <c r="O623" s="9">
        <v>573750.71</v>
      </c>
      <c r="P623" s="9">
        <v>69149.77</v>
      </c>
      <c r="Q623" s="9">
        <v>0</v>
      </c>
      <c r="R623" s="42" t="s">
        <v>43</v>
      </c>
      <c r="S623" s="11">
        <v>39917</v>
      </c>
      <c r="T623" s="42" t="s">
        <v>266</v>
      </c>
      <c r="U623" s="42" t="s">
        <v>42</v>
      </c>
      <c r="V623" s="42">
        <v>12.42</v>
      </c>
      <c r="W623" s="42"/>
      <c r="X623" s="42"/>
    </row>
    <row r="624" spans="1:24" s="5" customFormat="1" ht="51">
      <c r="A624" s="49">
        <v>613</v>
      </c>
      <c r="B624" s="11">
        <v>45292</v>
      </c>
      <c r="C624" s="42" t="s">
        <v>1923</v>
      </c>
      <c r="D624" s="42"/>
      <c r="E624" s="42" t="s">
        <v>658</v>
      </c>
      <c r="F624" s="42" t="s">
        <v>3506</v>
      </c>
      <c r="G624" s="42">
        <v>172</v>
      </c>
      <c r="H624" s="42"/>
      <c r="I624" s="42" t="s">
        <v>3030</v>
      </c>
      <c r="J624" s="8">
        <f>60.05*636/1000</f>
        <v>38.191799999999994</v>
      </c>
      <c r="K624" s="42"/>
      <c r="L624" s="42" t="s">
        <v>994</v>
      </c>
      <c r="M624" s="42"/>
      <c r="N624" s="9" t="s">
        <v>3419</v>
      </c>
      <c r="O624" s="9"/>
      <c r="P624" s="9">
        <v>75397.47</v>
      </c>
      <c r="Q624" s="9">
        <v>0</v>
      </c>
      <c r="R624" s="42" t="s">
        <v>5076</v>
      </c>
      <c r="S624" s="42"/>
      <c r="T624" s="42" t="s">
        <v>4579</v>
      </c>
      <c r="U624" s="42" t="s">
        <v>5077</v>
      </c>
      <c r="V624" s="42"/>
      <c r="W624" s="42"/>
      <c r="X624" s="42" t="s">
        <v>3960</v>
      </c>
    </row>
    <row r="625" spans="1:24" s="5" customFormat="1" ht="55.5" customHeight="1">
      <c r="A625" s="49">
        <v>614</v>
      </c>
      <c r="B625" s="11">
        <v>45292</v>
      </c>
      <c r="C625" s="42" t="s">
        <v>1923</v>
      </c>
      <c r="D625" s="42" t="s">
        <v>1824</v>
      </c>
      <c r="E625" s="42" t="s">
        <v>1690</v>
      </c>
      <c r="F625" s="42" t="s">
        <v>3506</v>
      </c>
      <c r="G625" s="42">
        <v>201</v>
      </c>
      <c r="H625" s="42">
        <v>1</v>
      </c>
      <c r="I625" s="42"/>
      <c r="J625" s="8">
        <v>42.9</v>
      </c>
      <c r="K625" s="42">
        <v>1</v>
      </c>
      <c r="L625" s="42" t="s">
        <v>994</v>
      </c>
      <c r="M625" s="42"/>
      <c r="N625" s="9" t="s">
        <v>5553</v>
      </c>
      <c r="O625" s="9">
        <v>821028.35</v>
      </c>
      <c r="P625" s="9"/>
      <c r="Q625" s="9"/>
      <c r="R625" s="42" t="s">
        <v>3735</v>
      </c>
      <c r="S625" s="11">
        <v>43034</v>
      </c>
      <c r="T625" s="42" t="s">
        <v>266</v>
      </c>
      <c r="U625" s="42" t="s">
        <v>2244</v>
      </c>
      <c r="V625" s="42"/>
      <c r="W625" s="42"/>
      <c r="X625" s="42"/>
    </row>
    <row r="626" spans="1:24" s="5" customFormat="1" ht="25.5">
      <c r="A626" s="49">
        <v>615</v>
      </c>
      <c r="B626" s="11">
        <v>45292</v>
      </c>
      <c r="C626" s="42" t="s">
        <v>1923</v>
      </c>
      <c r="D626" s="42"/>
      <c r="E626" s="42" t="s">
        <v>1633</v>
      </c>
      <c r="F626" s="42" t="s">
        <v>3506</v>
      </c>
      <c r="G626" s="42">
        <v>201</v>
      </c>
      <c r="H626" s="42">
        <v>4</v>
      </c>
      <c r="I626" s="42"/>
      <c r="J626" s="8">
        <v>42.4</v>
      </c>
      <c r="K626" s="42">
        <v>1</v>
      </c>
      <c r="L626" s="42" t="s">
        <v>994</v>
      </c>
      <c r="M626" s="42"/>
      <c r="N626" s="9" t="s">
        <v>813</v>
      </c>
      <c r="O626" s="9"/>
      <c r="P626" s="9"/>
      <c r="Q626" s="9"/>
      <c r="R626" s="42" t="s">
        <v>4776</v>
      </c>
      <c r="S626" s="42"/>
      <c r="T626" s="42" t="s">
        <v>266</v>
      </c>
      <c r="U626" s="42" t="s">
        <v>4777</v>
      </c>
      <c r="V626" s="42"/>
      <c r="W626" s="42"/>
      <c r="X626" s="42" t="s">
        <v>3960</v>
      </c>
    </row>
    <row r="627" spans="1:24" s="5" customFormat="1" ht="38.25">
      <c r="A627" s="49">
        <v>616</v>
      </c>
      <c r="B627" s="11">
        <v>45292</v>
      </c>
      <c r="C627" s="42" t="s">
        <v>1923</v>
      </c>
      <c r="D627" s="42" t="s">
        <v>1889</v>
      </c>
      <c r="E627" s="42" t="s">
        <v>2840</v>
      </c>
      <c r="F627" s="42" t="s">
        <v>3506</v>
      </c>
      <c r="G627" s="42">
        <v>247</v>
      </c>
      <c r="H627" s="42">
        <v>37</v>
      </c>
      <c r="I627" s="42"/>
      <c r="J627" s="8">
        <v>43.4</v>
      </c>
      <c r="K627" s="42">
        <v>1</v>
      </c>
      <c r="L627" s="42" t="s">
        <v>994</v>
      </c>
      <c r="M627" s="42"/>
      <c r="N627" s="9" t="s">
        <v>5552</v>
      </c>
      <c r="O627" s="9">
        <v>830597.45</v>
      </c>
      <c r="P627" s="9"/>
      <c r="Q627" s="9"/>
      <c r="R627" s="42" t="s">
        <v>2245</v>
      </c>
      <c r="S627" s="11">
        <v>38336</v>
      </c>
      <c r="T627" s="42" t="s">
        <v>266</v>
      </c>
      <c r="U627" s="42" t="s">
        <v>2246</v>
      </c>
      <c r="V627" s="42"/>
      <c r="W627" s="42"/>
      <c r="X627" s="42"/>
    </row>
    <row r="628" spans="1:24" s="5" customFormat="1" ht="38.25">
      <c r="A628" s="49">
        <v>617</v>
      </c>
      <c r="B628" s="11">
        <v>45292</v>
      </c>
      <c r="C628" s="42" t="s">
        <v>1923</v>
      </c>
      <c r="D628" s="42" t="s">
        <v>1890</v>
      </c>
      <c r="E628" s="42" t="s">
        <v>2841</v>
      </c>
      <c r="F628" s="42" t="s">
        <v>3506</v>
      </c>
      <c r="G628" s="42">
        <v>247</v>
      </c>
      <c r="H628" s="42">
        <v>61</v>
      </c>
      <c r="I628" s="42"/>
      <c r="J628" s="8">
        <v>50.2</v>
      </c>
      <c r="K628" s="42">
        <v>3</v>
      </c>
      <c r="L628" s="42" t="s">
        <v>994</v>
      </c>
      <c r="M628" s="42"/>
      <c r="N628" s="9" t="s">
        <v>5551</v>
      </c>
      <c r="O628" s="9">
        <v>960737.14</v>
      </c>
      <c r="P628" s="9"/>
      <c r="Q628" s="9"/>
      <c r="R628" s="42" t="s">
        <v>4474</v>
      </c>
      <c r="S628" s="42"/>
      <c r="T628" s="42" t="s">
        <v>266</v>
      </c>
      <c r="U628" s="42" t="s">
        <v>4475</v>
      </c>
      <c r="V628" s="42"/>
      <c r="W628" s="42"/>
      <c r="X628" s="42"/>
    </row>
    <row r="629" spans="1:24" s="5" customFormat="1" ht="38.25">
      <c r="A629" s="49">
        <v>618</v>
      </c>
      <c r="B629" s="11">
        <v>45292</v>
      </c>
      <c r="C629" s="42" t="s">
        <v>1923</v>
      </c>
      <c r="D629" s="42" t="s">
        <v>1822</v>
      </c>
      <c r="E629" s="42" t="s">
        <v>1228</v>
      </c>
      <c r="F629" s="42" t="s">
        <v>3506</v>
      </c>
      <c r="G629" s="42">
        <v>259</v>
      </c>
      <c r="H629" s="42">
        <v>23</v>
      </c>
      <c r="I629" s="42"/>
      <c r="J629" s="8">
        <v>45.2</v>
      </c>
      <c r="K629" s="42">
        <v>4</v>
      </c>
      <c r="L629" s="42" t="s">
        <v>994</v>
      </c>
      <c r="M629" s="42"/>
      <c r="N629" s="9" t="s">
        <v>5550</v>
      </c>
      <c r="O629" s="9">
        <v>878134.75</v>
      </c>
      <c r="P629" s="9"/>
      <c r="Q629" s="9"/>
      <c r="R629" s="42" t="s">
        <v>2247</v>
      </c>
      <c r="S629" s="42"/>
      <c r="T629" s="42"/>
      <c r="U629" s="42" t="s">
        <v>2248</v>
      </c>
      <c r="V629" s="42"/>
      <c r="W629" s="42"/>
      <c r="X629" s="42"/>
    </row>
    <row r="630" spans="1:24" s="5" customFormat="1" ht="66.75" customHeight="1">
      <c r="A630" s="49">
        <v>619</v>
      </c>
      <c r="B630" s="11">
        <v>45292</v>
      </c>
      <c r="C630" s="42" t="s">
        <v>1923</v>
      </c>
      <c r="D630" s="42" t="s">
        <v>912</v>
      </c>
      <c r="E630" s="42" t="s">
        <v>3209</v>
      </c>
      <c r="F630" s="42" t="s">
        <v>3506</v>
      </c>
      <c r="G630" s="42">
        <v>261</v>
      </c>
      <c r="H630" s="42">
        <v>30</v>
      </c>
      <c r="I630" s="42"/>
      <c r="J630" s="8">
        <v>50.8</v>
      </c>
      <c r="K630" s="42">
        <v>3</v>
      </c>
      <c r="L630" s="42" t="s">
        <v>994</v>
      </c>
      <c r="M630" s="42"/>
      <c r="N630" s="9" t="s">
        <v>5549</v>
      </c>
      <c r="O630" s="9">
        <v>986930.21</v>
      </c>
      <c r="P630" s="9"/>
      <c r="Q630" s="9"/>
      <c r="R630" s="42" t="s">
        <v>2919</v>
      </c>
      <c r="S630" s="11">
        <v>41270</v>
      </c>
      <c r="T630" s="42" t="s">
        <v>266</v>
      </c>
      <c r="U630" s="42" t="s">
        <v>2920</v>
      </c>
      <c r="V630" s="42">
        <v>47.95</v>
      </c>
      <c r="W630" s="42"/>
      <c r="X630" s="42"/>
    </row>
    <row r="631" spans="1:24" s="5" customFormat="1" ht="106.5" customHeight="1">
      <c r="A631" s="49">
        <v>620</v>
      </c>
      <c r="B631" s="11">
        <v>45292</v>
      </c>
      <c r="C631" s="42" t="s">
        <v>1923</v>
      </c>
      <c r="D631" s="42" t="s">
        <v>913</v>
      </c>
      <c r="E631" s="42" t="s">
        <v>3210</v>
      </c>
      <c r="F631" s="42" t="s">
        <v>3506</v>
      </c>
      <c r="G631" s="42">
        <v>261</v>
      </c>
      <c r="H631" s="42">
        <v>40</v>
      </c>
      <c r="I631" s="42"/>
      <c r="J631" s="8">
        <v>66</v>
      </c>
      <c r="K631" s="42">
        <v>5</v>
      </c>
      <c r="L631" s="42" t="s">
        <v>994</v>
      </c>
      <c r="M631" s="42"/>
      <c r="N631" s="9" t="s">
        <v>5548</v>
      </c>
      <c r="O631" s="9">
        <v>1282232.1599999999</v>
      </c>
      <c r="P631" s="9"/>
      <c r="Q631" s="9"/>
      <c r="R631" s="42" t="s">
        <v>3772</v>
      </c>
      <c r="S631" s="11" t="s">
        <v>3773</v>
      </c>
      <c r="T631" s="42" t="s">
        <v>1236</v>
      </c>
      <c r="U631" s="42" t="s">
        <v>3774</v>
      </c>
      <c r="V631" s="42" t="s">
        <v>3775</v>
      </c>
      <c r="W631" s="42"/>
      <c r="X631" s="42"/>
    </row>
    <row r="632" spans="1:24" s="5" customFormat="1" ht="102">
      <c r="A632" s="49">
        <v>621</v>
      </c>
      <c r="B632" s="11">
        <v>45292</v>
      </c>
      <c r="C632" s="42" t="s">
        <v>1923</v>
      </c>
      <c r="D632" s="42" t="s">
        <v>1519</v>
      </c>
      <c r="E632" s="42" t="s">
        <v>1741</v>
      </c>
      <c r="F632" s="42" t="s">
        <v>3506</v>
      </c>
      <c r="G632" s="42">
        <v>264</v>
      </c>
      <c r="H632" s="42">
        <v>2</v>
      </c>
      <c r="I632" s="42"/>
      <c r="J632" s="8">
        <v>13</v>
      </c>
      <c r="K632" s="42">
        <v>1</v>
      </c>
      <c r="L632" s="42" t="s">
        <v>994</v>
      </c>
      <c r="M632" s="42"/>
      <c r="N632" s="9" t="s">
        <v>5547</v>
      </c>
      <c r="O632" s="9">
        <v>248796.47</v>
      </c>
      <c r="P632" s="9"/>
      <c r="Q632" s="9"/>
      <c r="R632" s="42" t="s">
        <v>4704</v>
      </c>
      <c r="S632" s="11" t="s">
        <v>4705</v>
      </c>
      <c r="T632" s="42" t="s">
        <v>4579</v>
      </c>
      <c r="U632" s="42" t="s">
        <v>4706</v>
      </c>
      <c r="V632" s="42">
        <v>19.64</v>
      </c>
      <c r="W632" s="42"/>
      <c r="X632" s="42"/>
    </row>
    <row r="633" spans="1:24" s="5" customFormat="1" ht="53.25" customHeight="1">
      <c r="A633" s="49">
        <v>622</v>
      </c>
      <c r="B633" s="11">
        <v>45292</v>
      </c>
      <c r="C633" s="42" t="s">
        <v>1923</v>
      </c>
      <c r="D633" s="42" t="s">
        <v>2449</v>
      </c>
      <c r="E633" s="42" t="s">
        <v>1742</v>
      </c>
      <c r="F633" s="42" t="s">
        <v>3506</v>
      </c>
      <c r="G633" s="42">
        <v>264</v>
      </c>
      <c r="H633" s="42">
        <v>10</v>
      </c>
      <c r="I633" s="42" t="s">
        <v>2632</v>
      </c>
      <c r="J633" s="8">
        <f>157.26*106/1000</f>
        <v>16.669559999999997</v>
      </c>
      <c r="K633" s="42">
        <v>2</v>
      </c>
      <c r="L633" s="42" t="s">
        <v>994</v>
      </c>
      <c r="M633" s="11">
        <v>38943</v>
      </c>
      <c r="N633" s="9" t="s">
        <v>557</v>
      </c>
      <c r="O633" s="9">
        <v>319106.34999999998</v>
      </c>
      <c r="P633" s="9"/>
      <c r="Q633" s="9"/>
      <c r="R633" s="42"/>
      <c r="S633" s="42"/>
      <c r="T633" s="42"/>
      <c r="U633" s="42"/>
      <c r="V633" s="42"/>
      <c r="W633" s="42"/>
      <c r="X633" s="42"/>
    </row>
    <row r="634" spans="1:24" s="5" customFormat="1" ht="51">
      <c r="A634" s="49">
        <v>623</v>
      </c>
      <c r="B634" s="11">
        <v>45292</v>
      </c>
      <c r="C634" s="42" t="s">
        <v>1923</v>
      </c>
      <c r="D634" s="42" t="s">
        <v>3526</v>
      </c>
      <c r="E634" s="42" t="s">
        <v>1743</v>
      </c>
      <c r="F634" s="42" t="s">
        <v>3506</v>
      </c>
      <c r="G634" s="42">
        <v>264</v>
      </c>
      <c r="H634" s="42">
        <v>11</v>
      </c>
      <c r="I634" s="42" t="s">
        <v>5567</v>
      </c>
      <c r="J634" s="8">
        <f>155.3*104/1000</f>
        <v>16.151199999999999</v>
      </c>
      <c r="K634" s="42">
        <v>3</v>
      </c>
      <c r="L634" s="42" t="s">
        <v>994</v>
      </c>
      <c r="M634" s="11">
        <v>38952</v>
      </c>
      <c r="N634" s="9" t="s">
        <v>1573</v>
      </c>
      <c r="O634" s="9">
        <v>61732.15</v>
      </c>
      <c r="P634" s="9"/>
      <c r="Q634" s="9"/>
      <c r="R634" s="42" t="s">
        <v>5568</v>
      </c>
      <c r="S634" s="11">
        <v>44837</v>
      </c>
      <c r="T634" s="42" t="s">
        <v>266</v>
      </c>
      <c r="U634" s="42" t="s">
        <v>5569</v>
      </c>
      <c r="V634" s="42"/>
      <c r="W634" s="42"/>
      <c r="X634" s="42"/>
    </row>
    <row r="635" spans="1:24" s="5" customFormat="1" ht="51">
      <c r="A635" s="49">
        <v>624</v>
      </c>
      <c r="B635" s="11">
        <v>45292</v>
      </c>
      <c r="C635" s="42" t="s">
        <v>1923</v>
      </c>
      <c r="D635" s="42" t="s">
        <v>3527</v>
      </c>
      <c r="E635" s="42" t="s">
        <v>1744</v>
      </c>
      <c r="F635" s="42" t="s">
        <v>3506</v>
      </c>
      <c r="G635" s="42">
        <v>264</v>
      </c>
      <c r="H635" s="42">
        <v>14</v>
      </c>
      <c r="I635" s="42" t="s">
        <v>762</v>
      </c>
      <c r="J635" s="8">
        <f>156.75*112/1000</f>
        <v>17.556000000000001</v>
      </c>
      <c r="K635" s="42">
        <v>3</v>
      </c>
      <c r="L635" s="42" t="s">
        <v>994</v>
      </c>
      <c r="M635" s="11">
        <v>39008</v>
      </c>
      <c r="N635" s="9" t="s">
        <v>1614</v>
      </c>
      <c r="O635" s="9">
        <v>336097.24</v>
      </c>
      <c r="P635" s="9"/>
      <c r="Q635" s="9"/>
      <c r="R635" s="42"/>
      <c r="S635" s="42"/>
      <c r="T635" s="42"/>
      <c r="U635" s="42" t="s">
        <v>3303</v>
      </c>
      <c r="V635" s="42"/>
      <c r="W635" s="42"/>
      <c r="X635" s="42"/>
    </row>
    <row r="636" spans="1:24" s="5" customFormat="1" ht="76.5">
      <c r="A636" s="49">
        <v>625</v>
      </c>
      <c r="B636" s="11">
        <v>45292</v>
      </c>
      <c r="C636" s="42" t="s">
        <v>1923</v>
      </c>
      <c r="D636" s="42" t="s">
        <v>3528</v>
      </c>
      <c r="E636" s="42" t="s">
        <v>1745</v>
      </c>
      <c r="F636" s="42" t="s">
        <v>3506</v>
      </c>
      <c r="G636" s="42">
        <v>264</v>
      </c>
      <c r="H636" s="42">
        <v>15</v>
      </c>
      <c r="I636" s="42" t="s">
        <v>476</v>
      </c>
      <c r="J636" s="8">
        <v>16.46</v>
      </c>
      <c r="K636" s="42">
        <v>4</v>
      </c>
      <c r="L636" s="42" t="s">
        <v>994</v>
      </c>
      <c r="M636" s="11">
        <v>42662</v>
      </c>
      <c r="N636" s="9" t="s">
        <v>1607</v>
      </c>
      <c r="O636" s="9">
        <v>315049.06</v>
      </c>
      <c r="P636" s="9"/>
      <c r="Q636" s="9"/>
      <c r="R636" s="42" t="s">
        <v>2036</v>
      </c>
      <c r="S636" s="11">
        <v>42313</v>
      </c>
      <c r="T636" s="42" t="s">
        <v>266</v>
      </c>
      <c r="U636" s="42" t="s">
        <v>861</v>
      </c>
      <c r="V636" s="42">
        <v>29.19</v>
      </c>
      <c r="W636" s="42"/>
      <c r="X636" s="42"/>
    </row>
    <row r="637" spans="1:24" s="5" customFormat="1" ht="51">
      <c r="A637" s="49">
        <v>626</v>
      </c>
      <c r="B637" s="11">
        <v>45292</v>
      </c>
      <c r="C637" s="42" t="s">
        <v>1923</v>
      </c>
      <c r="D637" s="42" t="s">
        <v>2448</v>
      </c>
      <c r="E637" s="42" t="s">
        <v>3109</v>
      </c>
      <c r="F637" s="42" t="s">
        <v>3506</v>
      </c>
      <c r="G637" s="42">
        <v>264</v>
      </c>
      <c r="H637" s="42">
        <v>17</v>
      </c>
      <c r="I637" s="42" t="s">
        <v>1126</v>
      </c>
      <c r="J637" s="8">
        <f>176.89*151/1000</f>
        <v>26.71039</v>
      </c>
      <c r="K637" s="42">
        <v>4</v>
      </c>
      <c r="L637" s="42" t="s">
        <v>994</v>
      </c>
      <c r="M637" s="11">
        <v>38943</v>
      </c>
      <c r="N637" s="9" t="s">
        <v>1587</v>
      </c>
      <c r="O637" s="9">
        <v>511217.42</v>
      </c>
      <c r="P637" s="9"/>
      <c r="Q637" s="9"/>
      <c r="R637" s="42"/>
      <c r="S637" s="42"/>
      <c r="T637" s="42"/>
      <c r="U637" s="42" t="s">
        <v>3304</v>
      </c>
      <c r="V637" s="42"/>
      <c r="W637" s="42"/>
      <c r="X637" s="42"/>
    </row>
    <row r="638" spans="1:24" s="5" customFormat="1" ht="51">
      <c r="A638" s="49">
        <v>627</v>
      </c>
      <c r="B638" s="11">
        <v>45292</v>
      </c>
      <c r="C638" s="42" t="s">
        <v>1923</v>
      </c>
      <c r="D638" s="42" t="s">
        <v>3529</v>
      </c>
      <c r="E638" s="42" t="s">
        <v>3111</v>
      </c>
      <c r="F638" s="42" t="s">
        <v>3506</v>
      </c>
      <c r="G638" s="42">
        <v>264</v>
      </c>
      <c r="H638" s="42">
        <v>20</v>
      </c>
      <c r="I638" s="42" t="s">
        <v>763</v>
      </c>
      <c r="J638" s="8">
        <f>177.2*122/1000</f>
        <v>21.618399999999998</v>
      </c>
      <c r="K638" s="42">
        <v>5</v>
      </c>
      <c r="L638" s="42" t="s">
        <v>994</v>
      </c>
      <c r="M638" s="11">
        <v>38986</v>
      </c>
      <c r="N638" s="9" t="s">
        <v>1903</v>
      </c>
      <c r="O638" s="9">
        <v>41327.01</v>
      </c>
      <c r="P638" s="9"/>
      <c r="Q638" s="9"/>
      <c r="R638" s="42"/>
      <c r="S638" s="42"/>
      <c r="T638" s="42"/>
      <c r="U638" s="42"/>
      <c r="V638" s="42"/>
      <c r="W638" s="42"/>
      <c r="X638" s="42"/>
    </row>
    <row r="639" spans="1:24" s="5" customFormat="1" ht="51">
      <c r="A639" s="49">
        <v>628</v>
      </c>
      <c r="B639" s="11">
        <v>45292</v>
      </c>
      <c r="C639" s="42" t="s">
        <v>1923</v>
      </c>
      <c r="D639" s="42" t="s">
        <v>3530</v>
      </c>
      <c r="E639" s="42" t="s">
        <v>3110</v>
      </c>
      <c r="F639" s="42" t="s">
        <v>3506</v>
      </c>
      <c r="G639" s="42">
        <v>264</v>
      </c>
      <c r="H639" s="42">
        <v>22</v>
      </c>
      <c r="I639" s="42" t="s">
        <v>1740</v>
      </c>
      <c r="J639" s="8">
        <f>156.18*108/1000</f>
        <v>16.867440000000002</v>
      </c>
      <c r="K639" s="42">
        <v>5</v>
      </c>
      <c r="L639" s="42" t="s">
        <v>994</v>
      </c>
      <c r="M639" s="11">
        <v>38943</v>
      </c>
      <c r="N639" s="9" t="s">
        <v>427</v>
      </c>
      <c r="O639" s="9">
        <v>413384.9</v>
      </c>
      <c r="P639" s="9"/>
      <c r="Q639" s="9"/>
      <c r="R639" s="42"/>
      <c r="S639" s="42"/>
      <c r="T639" s="42"/>
      <c r="U639" s="42"/>
      <c r="V639" s="42"/>
      <c r="W639" s="42"/>
      <c r="X639" s="42"/>
    </row>
    <row r="640" spans="1:24" s="5" customFormat="1" ht="51">
      <c r="A640" s="49">
        <v>629</v>
      </c>
      <c r="B640" s="11">
        <v>45292</v>
      </c>
      <c r="C640" s="42" t="s">
        <v>1923</v>
      </c>
      <c r="D640" s="42" t="s">
        <v>1520</v>
      </c>
      <c r="E640" s="42" t="s">
        <v>2687</v>
      </c>
      <c r="F640" s="42" t="s">
        <v>3506</v>
      </c>
      <c r="G640" s="42">
        <v>268</v>
      </c>
      <c r="H640" s="42">
        <v>38</v>
      </c>
      <c r="I640" s="42"/>
      <c r="J640" s="8">
        <v>45.1</v>
      </c>
      <c r="K640" s="42">
        <v>1</v>
      </c>
      <c r="L640" s="42" t="s">
        <v>994</v>
      </c>
      <c r="M640" s="42"/>
      <c r="N640" s="9" t="s">
        <v>5541</v>
      </c>
      <c r="O640" s="9">
        <v>876191.98</v>
      </c>
      <c r="P640" s="9"/>
      <c r="Q640" s="9"/>
      <c r="R640" s="42" t="s">
        <v>3768</v>
      </c>
      <c r="S640" s="11">
        <v>43091</v>
      </c>
      <c r="T640" s="42" t="s">
        <v>266</v>
      </c>
      <c r="U640" s="42" t="s">
        <v>3510</v>
      </c>
      <c r="V640" s="42"/>
      <c r="W640" s="42"/>
      <c r="X640" s="42"/>
    </row>
    <row r="641" spans="1:24" s="5" customFormat="1" ht="63.75">
      <c r="A641" s="49">
        <v>630</v>
      </c>
      <c r="B641" s="11">
        <v>45292</v>
      </c>
      <c r="C641" s="42" t="s">
        <v>1923</v>
      </c>
      <c r="D641" s="42" t="s">
        <v>1521</v>
      </c>
      <c r="E641" s="42" t="s">
        <v>2688</v>
      </c>
      <c r="F641" s="42" t="s">
        <v>3506</v>
      </c>
      <c r="G641" s="42">
        <v>268</v>
      </c>
      <c r="H641" s="42">
        <v>46</v>
      </c>
      <c r="I641" s="42"/>
      <c r="J641" s="8">
        <v>44.5</v>
      </c>
      <c r="K641" s="42">
        <v>4</v>
      </c>
      <c r="L641" s="42" t="s">
        <v>994</v>
      </c>
      <c r="M641" s="42"/>
      <c r="N641" s="9" t="s">
        <v>5542</v>
      </c>
      <c r="O641" s="9">
        <v>864535.32</v>
      </c>
      <c r="P641" s="9"/>
      <c r="Q641" s="9"/>
      <c r="R641" s="42" t="s">
        <v>5907</v>
      </c>
      <c r="S641" s="11" t="s">
        <v>5908</v>
      </c>
      <c r="T641" s="42" t="s">
        <v>4629</v>
      </c>
      <c r="U641" s="42" t="s">
        <v>5909</v>
      </c>
      <c r="V641" s="42"/>
      <c r="W641" s="42"/>
      <c r="X641" s="42"/>
    </row>
    <row r="642" spans="1:24" s="5" customFormat="1" ht="39" customHeight="1">
      <c r="A642" s="49">
        <v>631</v>
      </c>
      <c r="B642" s="11">
        <v>45292</v>
      </c>
      <c r="C642" s="42" t="s">
        <v>1923</v>
      </c>
      <c r="D642" s="42" t="s">
        <v>353</v>
      </c>
      <c r="E642" s="42" t="s">
        <v>1577</v>
      </c>
      <c r="F642" s="42" t="s">
        <v>3506</v>
      </c>
      <c r="G642" s="42">
        <v>280</v>
      </c>
      <c r="H642" s="42">
        <v>10</v>
      </c>
      <c r="I642" s="42"/>
      <c r="J642" s="8">
        <v>43.9</v>
      </c>
      <c r="K642" s="42">
        <v>1</v>
      </c>
      <c r="L642" s="42" t="s">
        <v>994</v>
      </c>
      <c r="M642" s="42"/>
      <c r="N642" s="9" t="s">
        <v>5543</v>
      </c>
      <c r="O642" s="9">
        <v>840166.54</v>
      </c>
      <c r="P642" s="9"/>
      <c r="Q642" s="9"/>
      <c r="R642" s="42" t="s">
        <v>4476</v>
      </c>
      <c r="S642" s="42"/>
      <c r="T642" s="42"/>
      <c r="U642" s="42" t="s">
        <v>4477</v>
      </c>
      <c r="V642" s="42"/>
      <c r="W642" s="42"/>
      <c r="X642" s="42"/>
    </row>
    <row r="643" spans="1:24" s="5" customFormat="1" ht="42.75" customHeight="1">
      <c r="A643" s="49">
        <v>632</v>
      </c>
      <c r="B643" s="11">
        <v>45292</v>
      </c>
      <c r="C643" s="42" t="s">
        <v>1923</v>
      </c>
      <c r="D643" s="42" t="s">
        <v>354</v>
      </c>
      <c r="E643" s="42" t="s">
        <v>2134</v>
      </c>
      <c r="F643" s="42" t="s">
        <v>3506</v>
      </c>
      <c r="G643" s="42">
        <v>280</v>
      </c>
      <c r="H643" s="42">
        <v>11</v>
      </c>
      <c r="I643" s="42"/>
      <c r="J643" s="8">
        <v>41.1</v>
      </c>
      <c r="K643" s="42">
        <v>1</v>
      </c>
      <c r="L643" s="42" t="s">
        <v>994</v>
      </c>
      <c r="M643" s="42"/>
      <c r="N643" s="9" t="s">
        <v>5544</v>
      </c>
      <c r="O643" s="9">
        <v>786579.61</v>
      </c>
      <c r="P643" s="9"/>
      <c r="Q643" s="9"/>
      <c r="R643" s="42"/>
      <c r="S643" s="42"/>
      <c r="T643" s="42"/>
      <c r="U643" s="42"/>
      <c r="V643" s="42"/>
      <c r="W643" s="42"/>
      <c r="X643" s="42"/>
    </row>
    <row r="644" spans="1:24" s="5" customFormat="1" ht="42" customHeight="1">
      <c r="A644" s="49">
        <v>633</v>
      </c>
      <c r="B644" s="11">
        <v>45292</v>
      </c>
      <c r="C644" s="42" t="s">
        <v>1923</v>
      </c>
      <c r="D644" s="42" t="s">
        <v>355</v>
      </c>
      <c r="E644" s="42" t="s">
        <v>1347</v>
      </c>
      <c r="F644" s="42" t="s">
        <v>3506</v>
      </c>
      <c r="G644" s="42">
        <v>280</v>
      </c>
      <c r="H644" s="42">
        <v>14</v>
      </c>
      <c r="I644" s="42"/>
      <c r="J644" s="8">
        <v>43.8</v>
      </c>
      <c r="K644" s="42">
        <v>2</v>
      </c>
      <c r="L644" s="42" t="s">
        <v>994</v>
      </c>
      <c r="M644" s="42"/>
      <c r="N644" s="9" t="s">
        <v>5545</v>
      </c>
      <c r="O644" s="9">
        <v>838252.72</v>
      </c>
      <c r="P644" s="9"/>
      <c r="Q644" s="9"/>
      <c r="R644" s="42" t="s">
        <v>4778</v>
      </c>
      <c r="S644" s="42"/>
      <c r="T644" s="42" t="s">
        <v>266</v>
      </c>
      <c r="U644" s="42" t="s">
        <v>4779</v>
      </c>
      <c r="V644" s="42"/>
      <c r="W644" s="42"/>
      <c r="X644" s="42"/>
    </row>
    <row r="645" spans="1:24" s="5" customFormat="1" ht="38.25">
      <c r="A645" s="49">
        <v>634</v>
      </c>
      <c r="B645" s="11">
        <v>45292</v>
      </c>
      <c r="C645" s="42" t="s">
        <v>1923</v>
      </c>
      <c r="D645" s="42" t="s">
        <v>356</v>
      </c>
      <c r="E645" s="42" t="s">
        <v>460</v>
      </c>
      <c r="F645" s="42" t="s">
        <v>3506</v>
      </c>
      <c r="G645" s="42" t="s">
        <v>998</v>
      </c>
      <c r="H645" s="42">
        <v>54</v>
      </c>
      <c r="I645" s="42"/>
      <c r="J645" s="8">
        <v>54.9</v>
      </c>
      <c r="K645" s="42">
        <v>5</v>
      </c>
      <c r="L645" s="42" t="s">
        <v>994</v>
      </c>
      <c r="M645" s="42"/>
      <c r="N645" s="9" t="s">
        <v>5546</v>
      </c>
      <c r="O645" s="9">
        <v>1050686.6299999999</v>
      </c>
      <c r="P645" s="9"/>
      <c r="Q645" s="9"/>
      <c r="R645" s="42"/>
      <c r="S645" s="42"/>
      <c r="T645" s="42"/>
      <c r="U645" s="42" t="s">
        <v>3499</v>
      </c>
      <c r="V645" s="42"/>
      <c r="W645" s="42"/>
      <c r="X645" s="42"/>
    </row>
    <row r="646" spans="1:24" s="5" customFormat="1" ht="38.25">
      <c r="A646" s="49">
        <v>635</v>
      </c>
      <c r="B646" s="11">
        <v>45292</v>
      </c>
      <c r="C646" s="42" t="s">
        <v>1923</v>
      </c>
      <c r="D646" s="42" t="s">
        <v>187</v>
      </c>
      <c r="E646" s="42" t="s">
        <v>1250</v>
      </c>
      <c r="F646" s="42" t="s">
        <v>3506</v>
      </c>
      <c r="G646" s="42">
        <v>289</v>
      </c>
      <c r="H646" s="42">
        <v>2</v>
      </c>
      <c r="I646" s="42" t="s">
        <v>5565</v>
      </c>
      <c r="J646" s="8">
        <f>65.05*1/4</f>
        <v>16.262499999999999</v>
      </c>
      <c r="K646" s="42">
        <v>1</v>
      </c>
      <c r="L646" s="42" t="s">
        <v>994</v>
      </c>
      <c r="M646" s="42"/>
      <c r="N646" s="9" t="s">
        <v>5564</v>
      </c>
      <c r="O646" s="9">
        <v>294728.8</v>
      </c>
      <c r="P646" s="9"/>
      <c r="Q646" s="9"/>
      <c r="R646" s="42" t="s">
        <v>4780</v>
      </c>
      <c r="S646" s="42"/>
      <c r="T646" s="42" t="s">
        <v>266</v>
      </c>
      <c r="U646" s="42" t="s">
        <v>4781</v>
      </c>
      <c r="V646" s="42"/>
      <c r="W646" s="42"/>
      <c r="X646" s="42"/>
    </row>
    <row r="647" spans="1:24" s="5" customFormat="1" ht="63.75">
      <c r="A647" s="49">
        <v>636</v>
      </c>
      <c r="B647" s="11">
        <v>45292</v>
      </c>
      <c r="C647" s="42" t="s">
        <v>1923</v>
      </c>
      <c r="D647" s="42" t="s">
        <v>357</v>
      </c>
      <c r="E647" s="42" t="s">
        <v>3342</v>
      </c>
      <c r="F647" s="42" t="s">
        <v>3506</v>
      </c>
      <c r="G647" s="42">
        <v>289</v>
      </c>
      <c r="H647" s="42">
        <v>4</v>
      </c>
      <c r="I647" s="42"/>
      <c r="J647" s="8">
        <v>43.4</v>
      </c>
      <c r="K647" s="42">
        <v>2</v>
      </c>
      <c r="L647" s="42" t="s">
        <v>994</v>
      </c>
      <c r="M647" s="42"/>
      <c r="N647" s="9" t="s">
        <v>5540</v>
      </c>
      <c r="O647" s="9">
        <v>830597.45</v>
      </c>
      <c r="P647" s="9"/>
      <c r="Q647" s="9"/>
      <c r="R647" s="42" t="s">
        <v>4983</v>
      </c>
      <c r="S647" s="11" t="s">
        <v>4984</v>
      </c>
      <c r="T647" s="42" t="s">
        <v>266</v>
      </c>
      <c r="U647" s="42" t="s">
        <v>4985</v>
      </c>
      <c r="V647" s="42"/>
      <c r="W647" s="42"/>
      <c r="X647" s="42"/>
    </row>
    <row r="648" spans="1:24" s="5" customFormat="1" ht="38.25">
      <c r="A648" s="49">
        <v>637</v>
      </c>
      <c r="B648" s="11">
        <v>45292</v>
      </c>
      <c r="C648" s="42" t="s">
        <v>1923</v>
      </c>
      <c r="D648" s="42" t="s">
        <v>358</v>
      </c>
      <c r="E648" s="42" t="s">
        <v>2664</v>
      </c>
      <c r="F648" s="42" t="s">
        <v>3506</v>
      </c>
      <c r="G648" s="42" t="s">
        <v>334</v>
      </c>
      <c r="H648" s="42">
        <v>34</v>
      </c>
      <c r="I648" s="42"/>
      <c r="J648" s="8">
        <v>44.99</v>
      </c>
      <c r="K648" s="42">
        <v>5</v>
      </c>
      <c r="L648" s="42" t="s">
        <v>994</v>
      </c>
      <c r="M648" s="42"/>
      <c r="N648" s="9" t="s">
        <v>5539</v>
      </c>
      <c r="O648" s="9">
        <v>872306.42</v>
      </c>
      <c r="P648" s="9"/>
      <c r="Q648" s="9"/>
      <c r="R648" s="42" t="s">
        <v>3511</v>
      </c>
      <c r="S648" s="11">
        <v>26823</v>
      </c>
      <c r="T648" s="42" t="s">
        <v>266</v>
      </c>
      <c r="U648" s="42" t="s">
        <v>3512</v>
      </c>
      <c r="V648" s="42"/>
      <c r="W648" s="42"/>
      <c r="X648" s="42"/>
    </row>
    <row r="649" spans="1:24" s="5" customFormat="1" ht="63.75">
      <c r="A649" s="49">
        <v>638</v>
      </c>
      <c r="B649" s="11">
        <v>45292</v>
      </c>
      <c r="C649" s="42" t="s">
        <v>1923</v>
      </c>
      <c r="D649" s="42" t="s">
        <v>359</v>
      </c>
      <c r="E649" s="42" t="s">
        <v>1354</v>
      </c>
      <c r="F649" s="42" t="s">
        <v>3506</v>
      </c>
      <c r="G649" s="42" t="s">
        <v>334</v>
      </c>
      <c r="H649" s="42">
        <v>64</v>
      </c>
      <c r="I649" s="42"/>
      <c r="J649" s="8">
        <v>32</v>
      </c>
      <c r="K649" s="42">
        <v>4</v>
      </c>
      <c r="L649" s="42" t="s">
        <v>994</v>
      </c>
      <c r="M649" s="42"/>
      <c r="N649" s="9" t="s">
        <v>5538</v>
      </c>
      <c r="O649" s="9">
        <v>621688.31999999995</v>
      </c>
      <c r="P649" s="9"/>
      <c r="Q649" s="9"/>
      <c r="R649" s="42" t="s">
        <v>4207</v>
      </c>
      <c r="S649" s="11">
        <v>37393</v>
      </c>
      <c r="T649" s="42" t="s">
        <v>266</v>
      </c>
      <c r="U649" s="42" t="s">
        <v>4127</v>
      </c>
      <c r="V649" s="42">
        <v>32.299999999999997</v>
      </c>
      <c r="W649" s="42"/>
      <c r="X649" s="42"/>
    </row>
    <row r="650" spans="1:24" s="5" customFormat="1" ht="25.5">
      <c r="A650" s="49">
        <v>639</v>
      </c>
      <c r="B650" s="11">
        <v>45292</v>
      </c>
      <c r="C650" s="42" t="s">
        <v>1923</v>
      </c>
      <c r="D650" s="42" t="s">
        <v>360</v>
      </c>
      <c r="E650" s="42" t="s">
        <v>1958</v>
      </c>
      <c r="F650" s="42" t="s">
        <v>3506</v>
      </c>
      <c r="G650" s="42" t="s">
        <v>335</v>
      </c>
      <c r="H650" s="42">
        <v>18</v>
      </c>
      <c r="I650" s="42"/>
      <c r="J650" s="8">
        <v>54.58</v>
      </c>
      <c r="K650" s="42">
        <v>5</v>
      </c>
      <c r="L650" s="42" t="s">
        <v>994</v>
      </c>
      <c r="M650" s="42"/>
      <c r="N650" s="9" t="s">
        <v>1219</v>
      </c>
      <c r="O650" s="9">
        <v>1005762.03</v>
      </c>
      <c r="P650" s="9"/>
      <c r="Q650" s="9"/>
      <c r="R650" s="42" t="s">
        <v>3513</v>
      </c>
      <c r="S650" s="11">
        <v>26133</v>
      </c>
      <c r="T650" s="42" t="s">
        <v>266</v>
      </c>
      <c r="U650" s="42" t="s">
        <v>3514</v>
      </c>
      <c r="V650" s="42"/>
      <c r="W650" s="42"/>
      <c r="X650" s="42"/>
    </row>
    <row r="651" spans="1:24" s="5" customFormat="1" ht="51">
      <c r="A651" s="49">
        <v>640</v>
      </c>
      <c r="B651" s="11">
        <v>45292</v>
      </c>
      <c r="C651" s="42" t="s">
        <v>1923</v>
      </c>
      <c r="D651" s="42" t="s">
        <v>361</v>
      </c>
      <c r="E651" s="42" t="s">
        <v>1959</v>
      </c>
      <c r="F651" s="42" t="s">
        <v>3506</v>
      </c>
      <c r="G651" s="42" t="s">
        <v>335</v>
      </c>
      <c r="H651" s="42">
        <v>62</v>
      </c>
      <c r="I651" s="42"/>
      <c r="J651" s="8">
        <v>41.6</v>
      </c>
      <c r="K651" s="42">
        <v>3</v>
      </c>
      <c r="L651" s="42" t="s">
        <v>994</v>
      </c>
      <c r="M651" s="42"/>
      <c r="N651" s="9" t="s">
        <v>5537</v>
      </c>
      <c r="O651" s="9">
        <v>796148.7</v>
      </c>
      <c r="P651" s="9"/>
      <c r="Q651" s="9"/>
      <c r="R651" s="42" t="s">
        <v>2050</v>
      </c>
      <c r="S651" s="11">
        <v>42284</v>
      </c>
      <c r="T651" s="42" t="s">
        <v>266</v>
      </c>
      <c r="U651" s="42" t="s">
        <v>2051</v>
      </c>
      <c r="V651" s="42">
        <v>41.63</v>
      </c>
      <c r="W651" s="42"/>
      <c r="X651" s="42"/>
    </row>
    <row r="652" spans="1:24" s="5" customFormat="1" ht="38.25">
      <c r="A652" s="49">
        <v>641</v>
      </c>
      <c r="B652" s="11">
        <v>45292</v>
      </c>
      <c r="C652" s="42" t="s">
        <v>1923</v>
      </c>
      <c r="D652" s="42" t="s">
        <v>362</v>
      </c>
      <c r="E652" s="42" t="s">
        <v>1960</v>
      </c>
      <c r="F652" s="42" t="s">
        <v>3506</v>
      </c>
      <c r="G652" s="42" t="s">
        <v>335</v>
      </c>
      <c r="H652" s="42">
        <v>64</v>
      </c>
      <c r="I652" s="42"/>
      <c r="J652" s="8">
        <v>42.3</v>
      </c>
      <c r="K652" s="42">
        <v>4</v>
      </c>
      <c r="L652" s="42" t="s">
        <v>994</v>
      </c>
      <c r="M652" s="42"/>
      <c r="N652" s="9" t="s">
        <v>5536</v>
      </c>
      <c r="O652" s="9">
        <v>779189.26</v>
      </c>
      <c r="P652" s="9"/>
      <c r="Q652" s="9"/>
      <c r="R652" s="42" t="s">
        <v>4782</v>
      </c>
      <c r="S652" s="42"/>
      <c r="T652" s="42" t="s">
        <v>266</v>
      </c>
      <c r="U652" s="42" t="s">
        <v>4783</v>
      </c>
      <c r="V652" s="42"/>
      <c r="W652" s="42"/>
      <c r="X652" s="42"/>
    </row>
    <row r="653" spans="1:24" s="5" customFormat="1" ht="51">
      <c r="A653" s="49">
        <v>642</v>
      </c>
      <c r="B653" s="11">
        <v>45292</v>
      </c>
      <c r="C653" s="42" t="s">
        <v>1923</v>
      </c>
      <c r="D653" s="42" t="s">
        <v>363</v>
      </c>
      <c r="E653" s="42" t="s">
        <v>1961</v>
      </c>
      <c r="F653" s="42" t="s">
        <v>3506</v>
      </c>
      <c r="G653" s="42">
        <v>295</v>
      </c>
      <c r="H653" s="42">
        <v>4</v>
      </c>
      <c r="I653" s="42"/>
      <c r="J653" s="8">
        <v>47.8</v>
      </c>
      <c r="K653" s="42">
        <v>2</v>
      </c>
      <c r="L653" s="42" t="s">
        <v>994</v>
      </c>
      <c r="M653" s="42"/>
      <c r="N653" s="9" t="s">
        <v>5535</v>
      </c>
      <c r="O653" s="9">
        <v>914805.48</v>
      </c>
      <c r="P653" s="9"/>
      <c r="Q653" s="9"/>
      <c r="R653" s="42" t="s">
        <v>2642</v>
      </c>
      <c r="S653" s="11">
        <v>36312</v>
      </c>
      <c r="T653" s="42" t="s">
        <v>266</v>
      </c>
      <c r="U653" s="42" t="s">
        <v>2644</v>
      </c>
      <c r="V653" s="42"/>
      <c r="W653" s="42"/>
      <c r="X653" s="42"/>
    </row>
    <row r="654" spans="1:24" s="5" customFormat="1" ht="55.5" customHeight="1">
      <c r="A654" s="49">
        <v>643</v>
      </c>
      <c r="B654" s="11">
        <v>45292</v>
      </c>
      <c r="C654" s="42" t="s">
        <v>1923</v>
      </c>
      <c r="D654" s="42" t="s">
        <v>2285</v>
      </c>
      <c r="E654" s="42" t="s">
        <v>2409</v>
      </c>
      <c r="F654" s="42" t="s">
        <v>3506</v>
      </c>
      <c r="G654" s="42">
        <v>297</v>
      </c>
      <c r="H654" s="42">
        <v>7</v>
      </c>
      <c r="I654" s="42"/>
      <c r="J654" s="8">
        <v>44.2</v>
      </c>
      <c r="K654" s="42">
        <v>2</v>
      </c>
      <c r="L654" s="42" t="s">
        <v>994</v>
      </c>
      <c r="M654" s="42"/>
      <c r="N654" s="9" t="s">
        <v>5534</v>
      </c>
      <c r="O654" s="9">
        <v>845908</v>
      </c>
      <c r="P654" s="9"/>
      <c r="Q654" s="9"/>
      <c r="R654" s="42" t="s">
        <v>2643</v>
      </c>
      <c r="S654" s="11">
        <v>34560</v>
      </c>
      <c r="T654" s="42" t="s">
        <v>266</v>
      </c>
      <c r="U654" s="42" t="s">
        <v>2645</v>
      </c>
      <c r="V654" s="42"/>
      <c r="W654" s="42"/>
      <c r="X654" s="42"/>
    </row>
    <row r="655" spans="1:24" s="5" customFormat="1" ht="63.75">
      <c r="A655" s="49">
        <v>644</v>
      </c>
      <c r="B655" s="11">
        <v>45292</v>
      </c>
      <c r="C655" s="42" t="s">
        <v>1923</v>
      </c>
      <c r="D655" s="42" t="s">
        <v>2286</v>
      </c>
      <c r="E655" s="42" t="s">
        <v>738</v>
      </c>
      <c r="F655" s="42" t="s">
        <v>3506</v>
      </c>
      <c r="G655" s="42">
        <v>305</v>
      </c>
      <c r="H655" s="42">
        <v>57</v>
      </c>
      <c r="I655" s="42"/>
      <c r="J655" s="8">
        <v>42.6</v>
      </c>
      <c r="K655" s="42">
        <v>5</v>
      </c>
      <c r="L655" s="42" t="s">
        <v>994</v>
      </c>
      <c r="M655" s="42"/>
      <c r="N655" s="9" t="s">
        <v>5533</v>
      </c>
      <c r="O655" s="9">
        <v>815286.89</v>
      </c>
      <c r="P655" s="9"/>
      <c r="Q655" s="9"/>
      <c r="R655" s="42" t="s">
        <v>5883</v>
      </c>
      <c r="S655" s="11" t="s">
        <v>5884</v>
      </c>
      <c r="T655" s="42" t="s">
        <v>4629</v>
      </c>
      <c r="U655" s="42" t="s">
        <v>5885</v>
      </c>
      <c r="V655" s="42"/>
      <c r="W655" s="42"/>
      <c r="X655" s="42"/>
    </row>
    <row r="656" spans="1:24" s="5" customFormat="1" ht="51">
      <c r="A656" s="49">
        <v>645</v>
      </c>
      <c r="B656" s="11">
        <v>45292</v>
      </c>
      <c r="C656" s="42" t="s">
        <v>1923</v>
      </c>
      <c r="D656" s="42" t="s">
        <v>2287</v>
      </c>
      <c r="E656" s="42" t="s">
        <v>1251</v>
      </c>
      <c r="F656" s="42" t="s">
        <v>3506</v>
      </c>
      <c r="G656" s="42">
        <v>309</v>
      </c>
      <c r="H656" s="42">
        <v>5</v>
      </c>
      <c r="I656" s="42"/>
      <c r="J656" s="8">
        <v>37.799999999999997</v>
      </c>
      <c r="K656" s="42">
        <v>2</v>
      </c>
      <c r="L656" s="42" t="s">
        <v>994</v>
      </c>
      <c r="M656" s="42"/>
      <c r="N656" s="9" t="s">
        <v>5561</v>
      </c>
      <c r="O656" s="9">
        <v>723423.58</v>
      </c>
      <c r="P656" s="9"/>
      <c r="Q656" s="9"/>
      <c r="R656" s="42" t="s">
        <v>4784</v>
      </c>
      <c r="S656" s="42"/>
      <c r="T656" s="42" t="s">
        <v>266</v>
      </c>
      <c r="U656" s="42" t="s">
        <v>4785</v>
      </c>
      <c r="V656" s="42"/>
      <c r="W656" s="42"/>
      <c r="X656" s="42"/>
    </row>
    <row r="657" spans="1:24" s="5" customFormat="1" ht="41.25" customHeight="1">
      <c r="A657" s="49">
        <v>646</v>
      </c>
      <c r="B657" s="11">
        <v>45292</v>
      </c>
      <c r="C657" s="42" t="s">
        <v>1923</v>
      </c>
      <c r="D657" s="42" t="s">
        <v>2288</v>
      </c>
      <c r="E657" s="42" t="s">
        <v>3677</v>
      </c>
      <c r="F657" s="42" t="s">
        <v>3506</v>
      </c>
      <c r="G657" s="42">
        <v>309</v>
      </c>
      <c r="H657" s="42">
        <v>11</v>
      </c>
      <c r="I657" s="42"/>
      <c r="J657" s="8">
        <v>38.299999999999997</v>
      </c>
      <c r="K657" s="42">
        <v>2</v>
      </c>
      <c r="L657" s="42" t="s">
        <v>994</v>
      </c>
      <c r="M657" s="42"/>
      <c r="N657" s="9" t="s">
        <v>5562</v>
      </c>
      <c r="O657" s="9">
        <v>732992.68</v>
      </c>
      <c r="P657" s="9"/>
      <c r="Q657" s="9"/>
      <c r="R657" s="42" t="s">
        <v>3814</v>
      </c>
      <c r="S657" s="11">
        <v>43180</v>
      </c>
      <c r="T657" s="42" t="s">
        <v>266</v>
      </c>
      <c r="U657" s="42" t="s">
        <v>3815</v>
      </c>
      <c r="V657" s="42">
        <v>38.299999999999997</v>
      </c>
      <c r="W657" s="42"/>
      <c r="X657" s="42"/>
    </row>
    <row r="658" spans="1:24" s="5" customFormat="1" ht="25.5">
      <c r="A658" s="49">
        <v>647</v>
      </c>
      <c r="B658" s="11">
        <v>45292</v>
      </c>
      <c r="C658" s="42" t="s">
        <v>650</v>
      </c>
      <c r="D658" s="42"/>
      <c r="E658" s="42" t="s">
        <v>2162</v>
      </c>
      <c r="F658" s="42" t="s">
        <v>3506</v>
      </c>
      <c r="G658" s="42">
        <v>314</v>
      </c>
      <c r="H658" s="42"/>
      <c r="I658" s="42"/>
      <c r="J658" s="8">
        <v>75</v>
      </c>
      <c r="K658" s="42"/>
      <c r="L658" s="42" t="s">
        <v>994</v>
      </c>
      <c r="M658" s="42"/>
      <c r="N658" s="9" t="s">
        <v>2160</v>
      </c>
      <c r="O658" s="9"/>
      <c r="P658" s="9">
        <v>79000</v>
      </c>
      <c r="Q658" s="9">
        <v>0</v>
      </c>
      <c r="R658" s="42"/>
      <c r="S658" s="42"/>
      <c r="T658" s="42"/>
      <c r="U658" s="42"/>
      <c r="V658" s="42"/>
      <c r="W658" s="42"/>
      <c r="X658" s="42"/>
    </row>
    <row r="659" spans="1:24" s="5" customFormat="1" ht="63.75">
      <c r="A659" s="49">
        <v>648</v>
      </c>
      <c r="B659" s="11">
        <v>45292</v>
      </c>
      <c r="C659" s="42" t="s">
        <v>1923</v>
      </c>
      <c r="D659" s="42" t="s">
        <v>3017</v>
      </c>
      <c r="E659" s="42" t="s">
        <v>1695</v>
      </c>
      <c r="F659" s="42" t="s">
        <v>3506</v>
      </c>
      <c r="G659" s="42">
        <v>315</v>
      </c>
      <c r="H659" s="42">
        <v>56</v>
      </c>
      <c r="I659" s="42"/>
      <c r="J659" s="8">
        <v>31.16</v>
      </c>
      <c r="K659" s="42">
        <v>4</v>
      </c>
      <c r="L659" s="42" t="s">
        <v>994</v>
      </c>
      <c r="M659" s="11">
        <v>39379</v>
      </c>
      <c r="N659" s="9" t="s">
        <v>2205</v>
      </c>
      <c r="O659" s="9">
        <v>586072.34</v>
      </c>
      <c r="P659" s="9"/>
      <c r="Q659" s="9"/>
      <c r="R659" s="42" t="s">
        <v>16</v>
      </c>
      <c r="S659" s="11">
        <v>39398</v>
      </c>
      <c r="T659" s="42" t="s">
        <v>266</v>
      </c>
      <c r="U659" s="42" t="s">
        <v>2646</v>
      </c>
      <c r="V659" s="42"/>
      <c r="W659" s="42"/>
      <c r="X659" s="42"/>
    </row>
    <row r="660" spans="1:24" s="5" customFormat="1" ht="25.5">
      <c r="A660" s="49">
        <v>649</v>
      </c>
      <c r="B660" s="11">
        <v>45292</v>
      </c>
      <c r="C660" s="42" t="s">
        <v>650</v>
      </c>
      <c r="D660" s="42"/>
      <c r="E660" s="42" t="s">
        <v>2161</v>
      </c>
      <c r="F660" s="42" t="s">
        <v>3506</v>
      </c>
      <c r="G660" s="42">
        <v>320</v>
      </c>
      <c r="H660" s="42"/>
      <c r="I660" s="42"/>
      <c r="J660" s="8">
        <v>25</v>
      </c>
      <c r="K660" s="42"/>
      <c r="L660" s="42" t="s">
        <v>994</v>
      </c>
      <c r="M660" s="42"/>
      <c r="N660" s="9" t="s">
        <v>2160</v>
      </c>
      <c r="O660" s="9"/>
      <c r="P660" s="9">
        <v>4210</v>
      </c>
      <c r="Q660" s="9">
        <v>0</v>
      </c>
      <c r="R660" s="42"/>
      <c r="S660" s="42"/>
      <c r="T660" s="42"/>
      <c r="U660" s="42"/>
      <c r="V660" s="42"/>
      <c r="W660" s="42"/>
      <c r="X660" s="42" t="s">
        <v>3960</v>
      </c>
    </row>
    <row r="661" spans="1:24" s="5" customFormat="1" ht="38.25">
      <c r="A661" s="49">
        <v>650</v>
      </c>
      <c r="B661" s="11">
        <v>45292</v>
      </c>
      <c r="C661" s="42" t="s">
        <v>1923</v>
      </c>
      <c r="D661" s="42" t="s">
        <v>2289</v>
      </c>
      <c r="E661" s="42" t="s">
        <v>2509</v>
      </c>
      <c r="F661" s="42" t="s">
        <v>3506</v>
      </c>
      <c r="G661" s="42">
        <v>325</v>
      </c>
      <c r="H661" s="42">
        <v>43</v>
      </c>
      <c r="I661" s="42"/>
      <c r="J661" s="8">
        <v>43.01</v>
      </c>
      <c r="K661" s="42">
        <v>1</v>
      </c>
      <c r="L661" s="42" t="s">
        <v>994</v>
      </c>
      <c r="M661" s="42"/>
      <c r="N661" s="9" t="s">
        <v>5563</v>
      </c>
      <c r="O661" s="9">
        <v>804309.26</v>
      </c>
      <c r="P661" s="9"/>
      <c r="Q661" s="9"/>
      <c r="R661" s="42"/>
      <c r="S661" s="42"/>
      <c r="T661" s="42"/>
      <c r="U661" s="42"/>
      <c r="V661" s="42"/>
      <c r="W661" s="42"/>
      <c r="X661" s="42"/>
    </row>
    <row r="662" spans="1:24" s="5" customFormat="1" ht="51">
      <c r="A662" s="49">
        <v>651</v>
      </c>
      <c r="B662" s="11">
        <v>45292</v>
      </c>
      <c r="C662" s="42" t="s">
        <v>1923</v>
      </c>
      <c r="D662" s="42" t="s">
        <v>3282</v>
      </c>
      <c r="E662" s="42" t="s">
        <v>1967</v>
      </c>
      <c r="F662" s="42" t="s">
        <v>3506</v>
      </c>
      <c r="G662" s="42">
        <v>346</v>
      </c>
      <c r="H662" s="42"/>
      <c r="I662" s="42" t="s">
        <v>3281</v>
      </c>
      <c r="J662" s="8">
        <v>7.61</v>
      </c>
      <c r="K662" s="42"/>
      <c r="L662" s="42" t="s">
        <v>994</v>
      </c>
      <c r="M662" s="42"/>
      <c r="N662" s="9" t="s">
        <v>2160</v>
      </c>
      <c r="O662" s="9"/>
      <c r="P662" s="9">
        <v>2835</v>
      </c>
      <c r="Q662" s="9">
        <v>0</v>
      </c>
      <c r="R662" s="42"/>
      <c r="S662" s="42"/>
      <c r="T662" s="42"/>
      <c r="U662" s="42"/>
      <c r="V662" s="42"/>
      <c r="W662" s="42"/>
      <c r="X662" s="42"/>
    </row>
    <row r="663" spans="1:24" s="5" customFormat="1" ht="51">
      <c r="A663" s="49">
        <v>652</v>
      </c>
      <c r="B663" s="11">
        <v>45292</v>
      </c>
      <c r="C663" s="42" t="s">
        <v>650</v>
      </c>
      <c r="D663" s="42" t="s">
        <v>3283</v>
      </c>
      <c r="E663" s="42" t="s">
        <v>1722</v>
      </c>
      <c r="F663" s="42" t="s">
        <v>3506</v>
      </c>
      <c r="G663" s="42">
        <v>350</v>
      </c>
      <c r="H663" s="42"/>
      <c r="I663" s="42" t="s">
        <v>1721</v>
      </c>
      <c r="J663" s="8">
        <f>242.49*94/200</f>
        <v>113.97030000000001</v>
      </c>
      <c r="K663" s="42"/>
      <c r="L663" s="42" t="s">
        <v>994</v>
      </c>
      <c r="M663" s="42"/>
      <c r="N663" s="9" t="s">
        <v>2160</v>
      </c>
      <c r="O663" s="9"/>
      <c r="P663" s="9">
        <v>115154</v>
      </c>
      <c r="Q663" s="9">
        <v>0</v>
      </c>
      <c r="R663" s="42"/>
      <c r="S663" s="42"/>
      <c r="T663" s="42"/>
      <c r="U663" s="42"/>
      <c r="V663" s="42"/>
      <c r="W663" s="42"/>
      <c r="X663" s="42"/>
    </row>
    <row r="664" spans="1:24" s="5" customFormat="1" ht="89.25">
      <c r="A664" s="49">
        <v>653</v>
      </c>
      <c r="B664" s="11">
        <v>45292</v>
      </c>
      <c r="C664" s="42" t="s">
        <v>1923</v>
      </c>
      <c r="D664" s="42" t="s">
        <v>1823</v>
      </c>
      <c r="E664" s="42" t="s">
        <v>2171</v>
      </c>
      <c r="F664" s="42" t="s">
        <v>3506</v>
      </c>
      <c r="G664" s="42">
        <v>358</v>
      </c>
      <c r="H664" s="42">
        <v>4</v>
      </c>
      <c r="I664" s="42"/>
      <c r="J664" s="8">
        <v>40</v>
      </c>
      <c r="K664" s="42">
        <v>1</v>
      </c>
      <c r="L664" s="42" t="s">
        <v>994</v>
      </c>
      <c r="M664" s="42"/>
      <c r="N664" s="9" t="s">
        <v>1307</v>
      </c>
      <c r="O664" s="9">
        <v>780647.6</v>
      </c>
      <c r="P664" s="9">
        <v>43441</v>
      </c>
      <c r="Q664" s="9">
        <v>0</v>
      </c>
      <c r="R664" s="42" t="s">
        <v>5013</v>
      </c>
      <c r="S664" s="11">
        <v>42486</v>
      </c>
      <c r="T664" s="42" t="s">
        <v>266</v>
      </c>
      <c r="U664" s="42" t="s">
        <v>5012</v>
      </c>
      <c r="V664" s="42"/>
      <c r="W664" s="42"/>
      <c r="X664" s="42"/>
    </row>
    <row r="665" spans="1:24" s="5" customFormat="1" ht="27" customHeight="1">
      <c r="A665" s="49">
        <v>654</v>
      </c>
      <c r="B665" s="11">
        <v>45292</v>
      </c>
      <c r="C665" s="42" t="s">
        <v>650</v>
      </c>
      <c r="D665" s="42" t="s">
        <v>4027</v>
      </c>
      <c r="E665" s="42" t="s">
        <v>4028</v>
      </c>
      <c r="F665" s="42" t="s">
        <v>2775</v>
      </c>
      <c r="G665" s="42">
        <v>206</v>
      </c>
      <c r="H665" s="42"/>
      <c r="I665" s="42"/>
      <c r="J665" s="8">
        <v>91.5</v>
      </c>
      <c r="K665" s="42"/>
      <c r="L665" s="42" t="s">
        <v>994</v>
      </c>
      <c r="M665" s="11">
        <v>43726</v>
      </c>
      <c r="N665" s="9" t="s">
        <v>4026</v>
      </c>
      <c r="O665" s="9">
        <v>550006.5</v>
      </c>
      <c r="P665" s="9">
        <v>550006.5</v>
      </c>
      <c r="Q665" s="9">
        <v>0</v>
      </c>
      <c r="R665" s="42" t="s">
        <v>4478</v>
      </c>
      <c r="S665" s="42"/>
      <c r="T665" s="42"/>
      <c r="U665" s="42" t="s">
        <v>4479</v>
      </c>
      <c r="V665" s="42"/>
      <c r="W665" s="42"/>
      <c r="X665" s="42" t="s">
        <v>3873</v>
      </c>
    </row>
    <row r="666" spans="1:24" s="5" customFormat="1" ht="51">
      <c r="A666" s="49">
        <v>655</v>
      </c>
      <c r="B666" s="11">
        <v>45292</v>
      </c>
      <c r="C666" s="42" t="s">
        <v>650</v>
      </c>
      <c r="D666" s="42"/>
      <c r="E666" s="42" t="s">
        <v>1510</v>
      </c>
      <c r="F666" s="42" t="s">
        <v>2775</v>
      </c>
      <c r="G666" s="42">
        <v>162</v>
      </c>
      <c r="H666" s="42"/>
      <c r="I666" s="42"/>
      <c r="J666" s="8">
        <v>93.3</v>
      </c>
      <c r="K666" s="42">
        <v>1</v>
      </c>
      <c r="L666" s="42" t="s">
        <v>994</v>
      </c>
      <c r="M666" s="42"/>
      <c r="N666" s="9" t="s">
        <v>65</v>
      </c>
      <c r="O666" s="9"/>
      <c r="P666" s="9"/>
      <c r="Q666" s="9"/>
      <c r="R666" s="42" t="s">
        <v>4786</v>
      </c>
      <c r="S666" s="42"/>
      <c r="T666" s="42"/>
      <c r="U666" s="42" t="s">
        <v>4787</v>
      </c>
      <c r="V666" s="42"/>
      <c r="W666" s="42"/>
      <c r="X666" s="42"/>
    </row>
    <row r="667" spans="1:24" s="5" customFormat="1" ht="48.75" customHeight="1">
      <c r="A667" s="49">
        <v>656</v>
      </c>
      <c r="B667" s="11">
        <v>45292</v>
      </c>
      <c r="C667" s="42" t="s">
        <v>1923</v>
      </c>
      <c r="D667" s="42"/>
      <c r="E667" s="42" t="s">
        <v>3404</v>
      </c>
      <c r="F667" s="42" t="s">
        <v>2524</v>
      </c>
      <c r="G667" s="42">
        <v>4</v>
      </c>
      <c r="H667" s="42">
        <v>41</v>
      </c>
      <c r="I667" s="42"/>
      <c r="J667" s="8">
        <v>45.54</v>
      </c>
      <c r="K667" s="42">
        <v>2</v>
      </c>
      <c r="L667" s="42" t="s">
        <v>994</v>
      </c>
      <c r="M667" s="42"/>
      <c r="N667" s="9" t="s">
        <v>341</v>
      </c>
      <c r="O667" s="9"/>
      <c r="P667" s="9"/>
      <c r="Q667" s="9"/>
      <c r="R667" s="42" t="s">
        <v>5881</v>
      </c>
      <c r="S667" s="11">
        <v>45106</v>
      </c>
      <c r="T667" s="42" t="s">
        <v>266</v>
      </c>
      <c r="U667" s="42" t="s">
        <v>5882</v>
      </c>
      <c r="V667" s="42"/>
      <c r="W667" s="42"/>
      <c r="X667" s="42" t="s">
        <v>3960</v>
      </c>
    </row>
    <row r="668" spans="1:24" s="5" customFormat="1" ht="38.25">
      <c r="A668" s="49">
        <v>657</v>
      </c>
      <c r="B668" s="11">
        <v>45292</v>
      </c>
      <c r="C668" s="42" t="s">
        <v>1923</v>
      </c>
      <c r="D668" s="42" t="s">
        <v>5781</v>
      </c>
      <c r="E668" s="42" t="s">
        <v>5782</v>
      </c>
      <c r="F668" s="42" t="s">
        <v>2524</v>
      </c>
      <c r="G668" s="42">
        <v>4</v>
      </c>
      <c r="H668" s="42">
        <v>61</v>
      </c>
      <c r="I668" s="42"/>
      <c r="J668" s="8">
        <v>63.7</v>
      </c>
      <c r="K668" s="42">
        <v>3</v>
      </c>
      <c r="L668" s="42" t="s">
        <v>994</v>
      </c>
      <c r="M668" s="42"/>
      <c r="N668" s="9" t="s">
        <v>5783</v>
      </c>
      <c r="O668" s="9">
        <v>1173389.03</v>
      </c>
      <c r="P668" s="9">
        <v>1173389.03</v>
      </c>
      <c r="Q668" s="9">
        <v>1173389.03</v>
      </c>
      <c r="R668" s="42"/>
      <c r="S668" s="11"/>
      <c r="T668" s="42"/>
      <c r="U668" s="42"/>
      <c r="V668" s="42"/>
      <c r="W668" s="42"/>
      <c r="X668" s="42"/>
    </row>
    <row r="669" spans="1:24" s="5" customFormat="1" ht="76.5">
      <c r="A669" s="49">
        <v>658</v>
      </c>
      <c r="B669" s="11">
        <v>45292</v>
      </c>
      <c r="C669" s="42" t="s">
        <v>1923</v>
      </c>
      <c r="D669" s="42" t="s">
        <v>712</v>
      </c>
      <c r="E669" s="42" t="s">
        <v>1297</v>
      </c>
      <c r="F669" s="42" t="s">
        <v>2524</v>
      </c>
      <c r="G669" s="42">
        <v>6</v>
      </c>
      <c r="H669" s="42">
        <v>2</v>
      </c>
      <c r="I669" s="42"/>
      <c r="J669" s="8">
        <v>44.3</v>
      </c>
      <c r="K669" s="42">
        <v>1</v>
      </c>
      <c r="L669" s="42" t="s">
        <v>994</v>
      </c>
      <c r="M669" s="42"/>
      <c r="N669" s="9" t="s">
        <v>5643</v>
      </c>
      <c r="O669" s="9">
        <v>682419.79</v>
      </c>
      <c r="P669" s="9"/>
      <c r="Q669" s="9"/>
      <c r="R669" s="42" t="s">
        <v>3343</v>
      </c>
      <c r="S669" s="11">
        <v>33759</v>
      </c>
      <c r="T669" s="42" t="s">
        <v>266</v>
      </c>
      <c r="U669" s="42" t="s">
        <v>3344</v>
      </c>
      <c r="V669" s="42"/>
      <c r="W669" s="42"/>
      <c r="X669" s="42"/>
    </row>
    <row r="670" spans="1:24" s="5" customFormat="1" ht="63.75">
      <c r="A670" s="49">
        <v>659</v>
      </c>
      <c r="B670" s="11">
        <v>45292</v>
      </c>
      <c r="C670" s="42" t="s">
        <v>1923</v>
      </c>
      <c r="D670" s="42" t="s">
        <v>2798</v>
      </c>
      <c r="E670" s="42" t="s">
        <v>3026</v>
      </c>
      <c r="F670" s="42" t="s">
        <v>2524</v>
      </c>
      <c r="G670" s="42">
        <v>6</v>
      </c>
      <c r="H670" s="42">
        <v>49</v>
      </c>
      <c r="I670" s="42" t="s">
        <v>2169</v>
      </c>
      <c r="J670" s="8">
        <v>28.74</v>
      </c>
      <c r="K670" s="42">
        <v>4</v>
      </c>
      <c r="L670" s="42" t="s">
        <v>994</v>
      </c>
      <c r="M670" s="42"/>
      <c r="N670" s="9" t="s">
        <v>3158</v>
      </c>
      <c r="O670" s="9">
        <v>529590.81999999995</v>
      </c>
      <c r="P670" s="9"/>
      <c r="Q670" s="9"/>
      <c r="R670" s="42"/>
      <c r="S670" s="42"/>
      <c r="T670" s="42"/>
      <c r="U670" s="42"/>
      <c r="V670" s="42"/>
      <c r="W670" s="42"/>
      <c r="X670" s="42"/>
    </row>
    <row r="671" spans="1:24" s="5" customFormat="1" ht="25.5">
      <c r="A671" s="49">
        <v>660</v>
      </c>
      <c r="B671" s="11">
        <v>45292</v>
      </c>
      <c r="C671" s="42" t="s">
        <v>1923</v>
      </c>
      <c r="D671" s="42"/>
      <c r="E671" s="42" t="s">
        <v>530</v>
      </c>
      <c r="F671" s="42" t="s">
        <v>2524</v>
      </c>
      <c r="G671" s="42">
        <v>10</v>
      </c>
      <c r="H671" s="42">
        <v>2</v>
      </c>
      <c r="I671" s="42"/>
      <c r="J671" s="8">
        <v>64.75</v>
      </c>
      <c r="K671" s="42">
        <v>1</v>
      </c>
      <c r="L671" s="42" t="s">
        <v>994</v>
      </c>
      <c r="M671" s="42"/>
      <c r="N671" s="9" t="s">
        <v>341</v>
      </c>
      <c r="O671" s="9"/>
      <c r="P671" s="9"/>
      <c r="Q671" s="9"/>
      <c r="R671" s="42" t="s">
        <v>3345</v>
      </c>
      <c r="S671" s="11">
        <v>35698</v>
      </c>
      <c r="T671" s="42" t="s">
        <v>266</v>
      </c>
      <c r="U671" s="42" t="s">
        <v>3347</v>
      </c>
      <c r="V671" s="42"/>
      <c r="W671" s="42"/>
      <c r="X671" s="42" t="s">
        <v>3960</v>
      </c>
    </row>
    <row r="672" spans="1:24" s="5" customFormat="1" ht="25.5">
      <c r="A672" s="49">
        <v>661</v>
      </c>
      <c r="B672" s="11">
        <v>45292</v>
      </c>
      <c r="C672" s="42" t="s">
        <v>1923</v>
      </c>
      <c r="D672" s="42"/>
      <c r="E672" s="42" t="s">
        <v>3043</v>
      </c>
      <c r="F672" s="42" t="s">
        <v>2524</v>
      </c>
      <c r="G672" s="42">
        <v>10</v>
      </c>
      <c r="H672" s="42">
        <v>68</v>
      </c>
      <c r="I672" s="42"/>
      <c r="J672" s="8">
        <v>64.260000000000005</v>
      </c>
      <c r="K672" s="42">
        <v>5</v>
      </c>
      <c r="L672" s="42" t="s">
        <v>994</v>
      </c>
      <c r="M672" s="42"/>
      <c r="N672" s="9" t="s">
        <v>341</v>
      </c>
      <c r="O672" s="9"/>
      <c r="P672" s="9"/>
      <c r="Q672" s="9"/>
      <c r="R672" s="42" t="s">
        <v>3346</v>
      </c>
      <c r="S672" s="11">
        <v>35271</v>
      </c>
      <c r="T672" s="42" t="s">
        <v>266</v>
      </c>
      <c r="U672" s="42" t="s">
        <v>3348</v>
      </c>
      <c r="V672" s="42"/>
      <c r="W672" s="42"/>
      <c r="X672" s="42" t="s">
        <v>3960</v>
      </c>
    </row>
    <row r="673" spans="1:24" s="5" customFormat="1" ht="63.75">
      <c r="A673" s="49">
        <v>662</v>
      </c>
      <c r="B673" s="11">
        <v>45292</v>
      </c>
      <c r="C673" s="42" t="s">
        <v>1923</v>
      </c>
      <c r="D673" s="42"/>
      <c r="E673" s="42" t="s">
        <v>1445</v>
      </c>
      <c r="F673" s="42" t="s">
        <v>2524</v>
      </c>
      <c r="G673" s="42" t="s">
        <v>475</v>
      </c>
      <c r="H673" s="42">
        <v>86</v>
      </c>
      <c r="I673" s="42"/>
      <c r="J673" s="8">
        <v>42.6</v>
      </c>
      <c r="K673" s="42">
        <v>2</v>
      </c>
      <c r="L673" s="42" t="s">
        <v>994</v>
      </c>
      <c r="M673" s="42"/>
      <c r="N673" s="9" t="s">
        <v>341</v>
      </c>
      <c r="O673" s="9"/>
      <c r="P673" s="9"/>
      <c r="Q673" s="9"/>
      <c r="R673" s="42" t="s">
        <v>309</v>
      </c>
      <c r="S673" s="11">
        <v>41059</v>
      </c>
      <c r="T673" s="42" t="s">
        <v>266</v>
      </c>
      <c r="U673" s="42" t="s">
        <v>310</v>
      </c>
      <c r="V673" s="42" t="s">
        <v>311</v>
      </c>
      <c r="W673" s="42"/>
      <c r="X673" s="42" t="s">
        <v>3960</v>
      </c>
    </row>
    <row r="674" spans="1:24" s="5" customFormat="1" ht="38.25">
      <c r="A674" s="49">
        <v>663</v>
      </c>
      <c r="B674" s="11">
        <v>45292</v>
      </c>
      <c r="C674" s="42" t="s">
        <v>1923</v>
      </c>
      <c r="D674" s="42" t="s">
        <v>713</v>
      </c>
      <c r="E674" s="42" t="s">
        <v>1724</v>
      </c>
      <c r="F674" s="42" t="s">
        <v>2524</v>
      </c>
      <c r="G674" s="42" t="s">
        <v>1453</v>
      </c>
      <c r="H674" s="42">
        <v>39</v>
      </c>
      <c r="I674" s="42"/>
      <c r="J674" s="8">
        <v>42.73</v>
      </c>
      <c r="K674" s="42">
        <v>5</v>
      </c>
      <c r="L674" s="42" t="s">
        <v>994</v>
      </c>
      <c r="M674" s="42"/>
      <c r="N674" s="9" t="s">
        <v>5642</v>
      </c>
      <c r="O674" s="9">
        <v>786557.49</v>
      </c>
      <c r="P674" s="9"/>
      <c r="Q674" s="9"/>
      <c r="R674" s="42" t="s">
        <v>3349</v>
      </c>
      <c r="S674" s="11">
        <v>30490</v>
      </c>
      <c r="T674" s="42" t="s">
        <v>266</v>
      </c>
      <c r="U674" s="42" t="s">
        <v>3350</v>
      </c>
      <c r="V674" s="42"/>
      <c r="W674" s="42"/>
      <c r="X674" s="42"/>
    </row>
    <row r="675" spans="1:24" s="5" customFormat="1" ht="51">
      <c r="A675" s="49">
        <v>664</v>
      </c>
      <c r="B675" s="11">
        <v>45292</v>
      </c>
      <c r="C675" s="42" t="s">
        <v>1923</v>
      </c>
      <c r="D675" s="42" t="s">
        <v>1295</v>
      </c>
      <c r="E675" s="42" t="s">
        <v>964</v>
      </c>
      <c r="F675" s="42" t="s">
        <v>2524</v>
      </c>
      <c r="G675" s="42">
        <v>12</v>
      </c>
      <c r="H675" s="42">
        <v>33</v>
      </c>
      <c r="I675" s="42"/>
      <c r="J675" s="8">
        <v>45.6</v>
      </c>
      <c r="K675" s="42">
        <v>5</v>
      </c>
      <c r="L675" s="42" t="s">
        <v>994</v>
      </c>
      <c r="M675" s="42"/>
      <c r="N675" s="9" t="s">
        <v>5646</v>
      </c>
      <c r="O675" s="9">
        <v>839977.08</v>
      </c>
      <c r="P675" s="9"/>
      <c r="Q675" s="9"/>
      <c r="R675" s="42" t="s">
        <v>3942</v>
      </c>
      <c r="S675" s="11">
        <v>43308</v>
      </c>
      <c r="T675" s="42" t="s">
        <v>266</v>
      </c>
      <c r="U675" s="42" t="s">
        <v>3941</v>
      </c>
      <c r="V675" s="42">
        <v>45.8</v>
      </c>
      <c r="W675" s="42"/>
      <c r="X675" s="42"/>
    </row>
    <row r="676" spans="1:24" s="5" customFormat="1" ht="38.25">
      <c r="A676" s="49">
        <v>665</v>
      </c>
      <c r="B676" s="11">
        <v>45292</v>
      </c>
      <c r="C676" s="42" t="s">
        <v>1923</v>
      </c>
      <c r="D676" s="42" t="s">
        <v>1296</v>
      </c>
      <c r="E676" s="42" t="s">
        <v>2165</v>
      </c>
      <c r="F676" s="42" t="s">
        <v>2524</v>
      </c>
      <c r="G676" s="42">
        <v>12</v>
      </c>
      <c r="H676" s="42">
        <v>36</v>
      </c>
      <c r="I676" s="42"/>
      <c r="J676" s="8">
        <v>48.2</v>
      </c>
      <c r="K676" s="42">
        <v>1</v>
      </c>
      <c r="L676" s="42" t="s">
        <v>994</v>
      </c>
      <c r="M676" s="42"/>
      <c r="N676" s="9" t="s">
        <v>5647</v>
      </c>
      <c r="O676" s="9">
        <v>887870.51</v>
      </c>
      <c r="P676" s="9"/>
      <c r="Q676" s="9"/>
      <c r="R676" s="42" t="s">
        <v>4788</v>
      </c>
      <c r="S676" s="42"/>
      <c r="T676" s="42"/>
      <c r="U676" s="42" t="s">
        <v>4789</v>
      </c>
      <c r="V676" s="42"/>
      <c r="W676" s="42"/>
      <c r="X676" s="42"/>
    </row>
    <row r="677" spans="1:24" s="5" customFormat="1" ht="63.75">
      <c r="A677" s="49">
        <v>666</v>
      </c>
      <c r="B677" s="11">
        <v>45292</v>
      </c>
      <c r="C677" s="42" t="s">
        <v>1923</v>
      </c>
      <c r="D677" s="42" t="s">
        <v>714</v>
      </c>
      <c r="E677" s="42" t="s">
        <v>771</v>
      </c>
      <c r="F677" s="42" t="s">
        <v>2524</v>
      </c>
      <c r="G677" s="42">
        <v>14</v>
      </c>
      <c r="H677" s="42">
        <v>40</v>
      </c>
      <c r="I677" s="42"/>
      <c r="J677" s="8">
        <v>30.4</v>
      </c>
      <c r="K677" s="42">
        <v>2</v>
      </c>
      <c r="L677" s="42" t="s">
        <v>994</v>
      </c>
      <c r="M677" s="42"/>
      <c r="N677" s="9" t="s">
        <v>5560</v>
      </c>
      <c r="O677" s="9">
        <v>5703.04</v>
      </c>
      <c r="P677" s="9"/>
      <c r="Q677" s="9"/>
      <c r="R677" s="42" t="s">
        <v>3798</v>
      </c>
      <c r="S677" s="11">
        <v>35681</v>
      </c>
      <c r="T677" s="42" t="s">
        <v>266</v>
      </c>
      <c r="U677" s="42" t="s">
        <v>3799</v>
      </c>
      <c r="V677" s="42"/>
      <c r="W677" s="42"/>
      <c r="X677" s="42"/>
    </row>
    <row r="678" spans="1:24" s="5" customFormat="1" ht="38.25">
      <c r="A678" s="49">
        <v>667</v>
      </c>
      <c r="B678" s="11">
        <v>45292</v>
      </c>
      <c r="C678" s="42" t="s">
        <v>1923</v>
      </c>
      <c r="D678" s="42" t="s">
        <v>715</v>
      </c>
      <c r="E678" s="42" t="s">
        <v>1269</v>
      </c>
      <c r="F678" s="42" t="s">
        <v>2524</v>
      </c>
      <c r="G678" s="42">
        <v>16</v>
      </c>
      <c r="H678" s="42">
        <v>60</v>
      </c>
      <c r="I678" s="42"/>
      <c r="J678" s="8">
        <v>31.3</v>
      </c>
      <c r="K678" s="42">
        <v>3</v>
      </c>
      <c r="L678" s="42" t="s">
        <v>994</v>
      </c>
      <c r="M678" s="42"/>
      <c r="N678" s="9" t="s">
        <v>5648</v>
      </c>
      <c r="O678" s="9">
        <v>576563.21</v>
      </c>
      <c r="P678" s="9"/>
      <c r="Q678" s="9"/>
      <c r="R678" s="42" t="s">
        <v>3351</v>
      </c>
      <c r="S678" s="11">
        <v>25869</v>
      </c>
      <c r="T678" s="42" t="s">
        <v>266</v>
      </c>
      <c r="U678" s="42" t="s">
        <v>3352</v>
      </c>
      <c r="V678" s="42"/>
      <c r="W678" s="42"/>
      <c r="X678" s="42"/>
    </row>
    <row r="679" spans="1:24" s="5" customFormat="1" ht="38.25">
      <c r="A679" s="49">
        <v>668</v>
      </c>
      <c r="B679" s="11">
        <v>45292</v>
      </c>
      <c r="C679" s="42" t="s">
        <v>1923</v>
      </c>
      <c r="D679" s="42" t="s">
        <v>716</v>
      </c>
      <c r="E679" s="42" t="s">
        <v>2561</v>
      </c>
      <c r="F679" s="42" t="s">
        <v>2524</v>
      </c>
      <c r="G679" s="42">
        <v>16</v>
      </c>
      <c r="H679" s="42">
        <v>70</v>
      </c>
      <c r="I679" s="42"/>
      <c r="J679" s="8">
        <v>51.8</v>
      </c>
      <c r="K679" s="42">
        <v>5</v>
      </c>
      <c r="L679" s="42" t="s">
        <v>994</v>
      </c>
      <c r="M679" s="42"/>
      <c r="N679" s="9" t="s">
        <v>5641</v>
      </c>
      <c r="O679" s="9">
        <v>954184.49</v>
      </c>
      <c r="P679" s="9"/>
      <c r="Q679" s="9"/>
      <c r="R679" s="42"/>
      <c r="S679" s="42"/>
      <c r="T679" s="42"/>
      <c r="U679" s="42"/>
      <c r="V679" s="42"/>
      <c r="W679" s="42"/>
      <c r="X679" s="42"/>
    </row>
    <row r="680" spans="1:24" s="5" customFormat="1" ht="51">
      <c r="A680" s="49">
        <v>669</v>
      </c>
      <c r="B680" s="11">
        <v>45292</v>
      </c>
      <c r="C680" s="42" t="s">
        <v>1923</v>
      </c>
      <c r="D680" s="42" t="s">
        <v>717</v>
      </c>
      <c r="E680" s="42" t="s">
        <v>261</v>
      </c>
      <c r="F680" s="42" t="s">
        <v>2524</v>
      </c>
      <c r="G680" s="42">
        <v>18</v>
      </c>
      <c r="H680" s="42">
        <v>53</v>
      </c>
      <c r="I680" s="42"/>
      <c r="J680" s="8">
        <v>66</v>
      </c>
      <c r="K680" s="42">
        <v>1</v>
      </c>
      <c r="L680" s="42" t="s">
        <v>994</v>
      </c>
      <c r="M680" s="42"/>
      <c r="N680" s="9" t="s">
        <v>5640</v>
      </c>
      <c r="O680" s="9">
        <v>1215756.3</v>
      </c>
      <c r="P680" s="9"/>
      <c r="Q680" s="9"/>
      <c r="R680" s="42"/>
      <c r="S680" s="42"/>
      <c r="T680" s="42"/>
      <c r="U680" s="42"/>
      <c r="V680" s="42"/>
      <c r="W680" s="42"/>
      <c r="X680" s="42"/>
    </row>
    <row r="681" spans="1:24" s="5" customFormat="1" ht="51">
      <c r="A681" s="49">
        <v>670</v>
      </c>
      <c r="B681" s="11">
        <v>45292</v>
      </c>
      <c r="C681" s="42" t="s">
        <v>1923</v>
      </c>
      <c r="D681" s="42" t="s">
        <v>718</v>
      </c>
      <c r="E681" s="42" t="s">
        <v>901</v>
      </c>
      <c r="F681" s="42" t="s">
        <v>2524</v>
      </c>
      <c r="G681" s="42">
        <v>18</v>
      </c>
      <c r="H681" s="42">
        <v>69</v>
      </c>
      <c r="I681" s="42"/>
      <c r="J681" s="8">
        <v>64</v>
      </c>
      <c r="K681" s="42">
        <v>5</v>
      </c>
      <c r="L681" s="42" t="s">
        <v>994</v>
      </c>
      <c r="M681" s="42"/>
      <c r="N681" s="9" t="s">
        <v>5649</v>
      </c>
      <c r="O681" s="9">
        <v>1178915.2</v>
      </c>
      <c r="P681" s="9"/>
      <c r="Q681" s="9"/>
      <c r="R681" s="42"/>
      <c r="S681" s="42"/>
      <c r="T681" s="42"/>
      <c r="U681" s="42"/>
      <c r="V681" s="42"/>
      <c r="W681" s="42"/>
      <c r="X681" s="42"/>
    </row>
    <row r="682" spans="1:24" s="5" customFormat="1" ht="42" customHeight="1">
      <c r="A682" s="49">
        <v>671</v>
      </c>
      <c r="B682" s="11">
        <v>45292</v>
      </c>
      <c r="C682" s="42" t="s">
        <v>1923</v>
      </c>
      <c r="D682" s="42" t="s">
        <v>3386</v>
      </c>
      <c r="E682" s="42" t="s">
        <v>2460</v>
      </c>
      <c r="F682" s="42" t="s">
        <v>2524</v>
      </c>
      <c r="G682" s="42">
        <v>20</v>
      </c>
      <c r="H682" s="42">
        <v>10</v>
      </c>
      <c r="I682" s="42"/>
      <c r="J682" s="8">
        <v>51.6</v>
      </c>
      <c r="K682" s="42">
        <v>3</v>
      </c>
      <c r="L682" s="42" t="s">
        <v>994</v>
      </c>
      <c r="M682" s="42"/>
      <c r="N682" s="9" t="s">
        <v>5639</v>
      </c>
      <c r="O682" s="9">
        <v>1009415.2</v>
      </c>
      <c r="P682" s="9"/>
      <c r="Q682" s="9"/>
      <c r="R682" s="42" t="s">
        <v>4199</v>
      </c>
      <c r="S682" s="11">
        <v>44369</v>
      </c>
      <c r="T682" s="42" t="s">
        <v>266</v>
      </c>
      <c r="U682" s="42" t="s">
        <v>4200</v>
      </c>
      <c r="V682" s="42"/>
      <c r="W682" s="42"/>
      <c r="X682" s="42"/>
    </row>
    <row r="683" spans="1:24" s="5" customFormat="1" ht="38.25">
      <c r="A683" s="49">
        <v>672</v>
      </c>
      <c r="B683" s="11">
        <v>45292</v>
      </c>
      <c r="C683" s="42" t="s">
        <v>1923</v>
      </c>
      <c r="D683" s="42" t="s">
        <v>188</v>
      </c>
      <c r="E683" s="42" t="s">
        <v>130</v>
      </c>
      <c r="F683" s="42" t="s">
        <v>2524</v>
      </c>
      <c r="G683" s="42">
        <v>20</v>
      </c>
      <c r="H683" s="42">
        <v>63</v>
      </c>
      <c r="I683" s="42" t="s">
        <v>269</v>
      </c>
      <c r="J683" s="8">
        <v>11.31</v>
      </c>
      <c r="K683" s="42">
        <v>5</v>
      </c>
      <c r="L683" s="42" t="s">
        <v>994</v>
      </c>
      <c r="M683" s="42"/>
      <c r="N683" s="9" t="s">
        <v>5715</v>
      </c>
      <c r="O683" s="9">
        <v>220980.65</v>
      </c>
      <c r="P683" s="9"/>
      <c r="Q683" s="9"/>
      <c r="R683" s="42"/>
      <c r="S683" s="42"/>
      <c r="T683" s="42"/>
      <c r="U683" s="42" t="s">
        <v>3499</v>
      </c>
      <c r="V683" s="42"/>
      <c r="W683" s="42"/>
      <c r="X683" s="42"/>
    </row>
    <row r="684" spans="1:24" s="5" customFormat="1" ht="38.25">
      <c r="A684" s="49">
        <v>673</v>
      </c>
      <c r="B684" s="11">
        <v>45292</v>
      </c>
      <c r="C684" s="42" t="s">
        <v>1923</v>
      </c>
      <c r="D684" s="42" t="s">
        <v>3387</v>
      </c>
      <c r="E684" s="42" t="s">
        <v>2259</v>
      </c>
      <c r="F684" s="42" t="s">
        <v>2524</v>
      </c>
      <c r="G684" s="42">
        <v>20</v>
      </c>
      <c r="H684" s="42">
        <v>91</v>
      </c>
      <c r="I684" s="42"/>
      <c r="J684" s="8">
        <v>40.9</v>
      </c>
      <c r="K684" s="42">
        <v>3</v>
      </c>
      <c r="L684" s="42" t="s">
        <v>994</v>
      </c>
      <c r="M684" s="42"/>
      <c r="N684" s="9" t="s">
        <v>5650</v>
      </c>
      <c r="O684" s="9">
        <v>800098.48</v>
      </c>
      <c r="P684" s="9"/>
      <c r="Q684" s="9"/>
      <c r="R684" s="42" t="s">
        <v>4480</v>
      </c>
      <c r="S684" s="42"/>
      <c r="T684" s="42"/>
      <c r="U684" s="42" t="s">
        <v>4481</v>
      </c>
      <c r="V684" s="42"/>
      <c r="W684" s="42"/>
      <c r="X684" s="42"/>
    </row>
    <row r="685" spans="1:24" s="5" customFormat="1" ht="41.25" customHeight="1">
      <c r="A685" s="49">
        <v>674</v>
      </c>
      <c r="B685" s="11">
        <v>45292</v>
      </c>
      <c r="C685" s="42" t="s">
        <v>1923</v>
      </c>
      <c r="D685" s="42" t="s">
        <v>3389</v>
      </c>
      <c r="E685" s="42" t="s">
        <v>1625</v>
      </c>
      <c r="F685" s="42" t="s">
        <v>2524</v>
      </c>
      <c r="G685" s="42">
        <v>22</v>
      </c>
      <c r="H685" s="42">
        <v>33</v>
      </c>
      <c r="I685" s="42"/>
      <c r="J685" s="8">
        <v>45.4</v>
      </c>
      <c r="K685" s="42">
        <v>5</v>
      </c>
      <c r="L685" s="42" t="s">
        <v>994</v>
      </c>
      <c r="M685" s="42"/>
      <c r="N685" s="9" t="s">
        <v>5651</v>
      </c>
      <c r="O685" s="9">
        <v>836292.97</v>
      </c>
      <c r="P685" s="9"/>
      <c r="Q685" s="9"/>
      <c r="R685" s="42" t="s">
        <v>3140</v>
      </c>
      <c r="S685" s="11">
        <v>35480</v>
      </c>
      <c r="T685" s="42" t="s">
        <v>266</v>
      </c>
      <c r="U685" s="42" t="s">
        <v>3141</v>
      </c>
      <c r="V685" s="42"/>
      <c r="W685" s="42"/>
      <c r="X685" s="42"/>
    </row>
    <row r="686" spans="1:24" s="5" customFormat="1" ht="39.75" customHeight="1">
      <c r="A686" s="49">
        <v>675</v>
      </c>
      <c r="B686" s="11">
        <v>45292</v>
      </c>
      <c r="C686" s="42" t="s">
        <v>1923</v>
      </c>
      <c r="D686" s="42" t="s">
        <v>3388</v>
      </c>
      <c r="E686" s="42" t="s">
        <v>2366</v>
      </c>
      <c r="F686" s="42" t="s">
        <v>2524</v>
      </c>
      <c r="G686" s="42">
        <v>22</v>
      </c>
      <c r="H686" s="42">
        <v>35</v>
      </c>
      <c r="I686" s="42"/>
      <c r="J686" s="8">
        <v>47.6</v>
      </c>
      <c r="K686" s="42">
        <v>5</v>
      </c>
      <c r="L686" s="42" t="s">
        <v>994</v>
      </c>
      <c r="M686" s="42"/>
      <c r="N686" s="9" t="s">
        <v>5653</v>
      </c>
      <c r="O686" s="9">
        <v>876818.18</v>
      </c>
      <c r="P686" s="9"/>
      <c r="Q686" s="9"/>
      <c r="R686" s="42" t="s">
        <v>2680</v>
      </c>
      <c r="S686" s="11">
        <v>42355</v>
      </c>
      <c r="T686" s="11">
        <v>43450</v>
      </c>
      <c r="U686" s="42" t="s">
        <v>1877</v>
      </c>
      <c r="V686" s="42" t="s">
        <v>1878</v>
      </c>
      <c r="W686" s="42"/>
      <c r="X686" s="42"/>
    </row>
    <row r="687" spans="1:24" s="5" customFormat="1" ht="51.75" customHeight="1">
      <c r="A687" s="49">
        <v>676</v>
      </c>
      <c r="B687" s="11">
        <v>45292</v>
      </c>
      <c r="C687" s="42" t="s">
        <v>1923</v>
      </c>
      <c r="D687" s="42" t="s">
        <v>2795</v>
      </c>
      <c r="E687" s="42" t="s">
        <v>1260</v>
      </c>
      <c r="F687" s="42" t="s">
        <v>2524</v>
      </c>
      <c r="G687" s="42">
        <v>24</v>
      </c>
      <c r="H687" s="42">
        <v>54</v>
      </c>
      <c r="I687" s="42"/>
      <c r="J687" s="8">
        <v>50.6</v>
      </c>
      <c r="K687" s="42">
        <v>5</v>
      </c>
      <c r="L687" s="42" t="s">
        <v>994</v>
      </c>
      <c r="M687" s="11">
        <v>40362</v>
      </c>
      <c r="N687" s="9" t="s">
        <v>2805</v>
      </c>
      <c r="O687" s="9">
        <v>989523.99</v>
      </c>
      <c r="P687" s="9"/>
      <c r="Q687" s="9"/>
      <c r="R687" s="42" t="s">
        <v>27</v>
      </c>
      <c r="S687" s="11">
        <v>40471</v>
      </c>
      <c r="T687" s="42" t="s">
        <v>266</v>
      </c>
      <c r="U687" s="42" t="s">
        <v>3142</v>
      </c>
      <c r="V687" s="42"/>
      <c r="W687" s="42"/>
      <c r="X687" s="42"/>
    </row>
    <row r="688" spans="1:24" s="5" customFormat="1" ht="38.25">
      <c r="A688" s="49">
        <v>677</v>
      </c>
      <c r="B688" s="11">
        <v>45292</v>
      </c>
      <c r="C688" s="42" t="s">
        <v>1923</v>
      </c>
      <c r="D688" s="42" t="s">
        <v>3390</v>
      </c>
      <c r="E688" s="42" t="s">
        <v>927</v>
      </c>
      <c r="F688" s="42" t="s">
        <v>2524</v>
      </c>
      <c r="G688" s="42" t="s">
        <v>1454</v>
      </c>
      <c r="H688" s="42">
        <v>69</v>
      </c>
      <c r="I688" s="42"/>
      <c r="J688" s="8">
        <v>47.9</v>
      </c>
      <c r="K688" s="42">
        <v>2</v>
      </c>
      <c r="L688" s="42" t="s">
        <v>994</v>
      </c>
      <c r="M688" s="42"/>
      <c r="N688" s="9" t="s">
        <v>5654</v>
      </c>
      <c r="O688" s="9">
        <v>7324.87</v>
      </c>
      <c r="P688" s="9"/>
      <c r="Q688" s="9"/>
      <c r="R688" s="42" t="s">
        <v>5078</v>
      </c>
      <c r="S688" s="42"/>
      <c r="T688" s="42"/>
      <c r="U688" s="42" t="s">
        <v>4482</v>
      </c>
      <c r="V688" s="42"/>
      <c r="W688" s="42"/>
      <c r="X688" s="42"/>
    </row>
    <row r="689" spans="1:24" s="5" customFormat="1" ht="25.5">
      <c r="A689" s="49">
        <v>678</v>
      </c>
      <c r="B689" s="11">
        <v>45292</v>
      </c>
      <c r="C689" s="42" t="s">
        <v>1923</v>
      </c>
      <c r="D689" s="42"/>
      <c r="E689" s="42" t="s">
        <v>2217</v>
      </c>
      <c r="F689" s="42" t="s">
        <v>2524</v>
      </c>
      <c r="G689" s="42">
        <v>28</v>
      </c>
      <c r="H689" s="42">
        <v>32</v>
      </c>
      <c r="I689" s="42"/>
      <c r="J689" s="8">
        <v>62.2</v>
      </c>
      <c r="K689" s="42">
        <v>4</v>
      </c>
      <c r="L689" s="42" t="s">
        <v>994</v>
      </c>
      <c r="M689" s="42"/>
      <c r="N689" s="9" t="s">
        <v>341</v>
      </c>
      <c r="O689" s="9"/>
      <c r="P689" s="9"/>
      <c r="Q689" s="9"/>
      <c r="R689" s="42" t="s">
        <v>341</v>
      </c>
      <c r="S689" s="42"/>
      <c r="T689" s="42"/>
      <c r="U689" s="42" t="s">
        <v>4483</v>
      </c>
      <c r="V689" s="42"/>
      <c r="W689" s="42"/>
      <c r="X689" s="42" t="s">
        <v>3960</v>
      </c>
    </row>
    <row r="690" spans="1:24" s="5" customFormat="1" ht="38.25">
      <c r="A690" s="49">
        <v>679</v>
      </c>
      <c r="B690" s="11">
        <v>45292</v>
      </c>
      <c r="C690" s="42" t="s">
        <v>1923</v>
      </c>
      <c r="D690" s="42"/>
      <c r="E690" s="42" t="s">
        <v>2499</v>
      </c>
      <c r="F690" s="42" t="s">
        <v>2524</v>
      </c>
      <c r="G690" s="42">
        <v>28</v>
      </c>
      <c r="H690" s="42">
        <v>38</v>
      </c>
      <c r="I690" s="42"/>
      <c r="J690" s="8">
        <v>45.5</v>
      </c>
      <c r="K690" s="42">
        <v>1</v>
      </c>
      <c r="L690" s="42" t="s">
        <v>994</v>
      </c>
      <c r="M690" s="42"/>
      <c r="N690" s="9" t="s">
        <v>341</v>
      </c>
      <c r="O690" s="9"/>
      <c r="P690" s="9"/>
      <c r="Q690" s="9"/>
      <c r="R690" s="42" t="s">
        <v>5079</v>
      </c>
      <c r="S690" s="42"/>
      <c r="T690" s="42"/>
      <c r="U690" s="42" t="s">
        <v>4484</v>
      </c>
      <c r="V690" s="42"/>
      <c r="W690" s="42"/>
      <c r="X690" s="42" t="s">
        <v>3960</v>
      </c>
    </row>
    <row r="691" spans="1:24" s="5" customFormat="1" ht="63.75" customHeight="1">
      <c r="A691" s="49">
        <v>680</v>
      </c>
      <c r="B691" s="11">
        <v>45292</v>
      </c>
      <c r="C691" s="42" t="s">
        <v>1923</v>
      </c>
      <c r="D691" s="42"/>
      <c r="E691" s="42" t="s">
        <v>547</v>
      </c>
      <c r="F691" s="42" t="s">
        <v>2524</v>
      </c>
      <c r="G691" s="42">
        <v>28</v>
      </c>
      <c r="H691" s="42">
        <v>43</v>
      </c>
      <c r="I691" s="42"/>
      <c r="J691" s="8">
        <v>30.7</v>
      </c>
      <c r="K691" s="42">
        <v>3</v>
      </c>
      <c r="L691" s="42" t="s">
        <v>994</v>
      </c>
      <c r="M691" s="42"/>
      <c r="N691" s="9" t="s">
        <v>341</v>
      </c>
      <c r="O691" s="9"/>
      <c r="P691" s="9"/>
      <c r="Q691" s="9"/>
      <c r="R691" s="42" t="s">
        <v>4195</v>
      </c>
      <c r="S691" s="11" t="s">
        <v>4196</v>
      </c>
      <c r="T691" s="42" t="s">
        <v>4579</v>
      </c>
      <c r="U691" s="42" t="s">
        <v>4197</v>
      </c>
      <c r="V691" s="42">
        <v>16.8</v>
      </c>
      <c r="W691" s="42"/>
      <c r="X691" s="42" t="s">
        <v>3960</v>
      </c>
    </row>
    <row r="692" spans="1:24" s="5" customFormat="1" ht="38.25">
      <c r="A692" s="49">
        <v>681</v>
      </c>
      <c r="B692" s="11">
        <v>45292</v>
      </c>
      <c r="C692" s="42" t="s">
        <v>1923</v>
      </c>
      <c r="D692" s="42"/>
      <c r="E692" s="42" t="s">
        <v>2681</v>
      </c>
      <c r="F692" s="42" t="s">
        <v>2524</v>
      </c>
      <c r="G692" s="42">
        <v>28</v>
      </c>
      <c r="H692" s="42">
        <v>51</v>
      </c>
      <c r="I692" s="42"/>
      <c r="J692" s="8">
        <v>45.6</v>
      </c>
      <c r="K692" s="42">
        <v>1</v>
      </c>
      <c r="L692" s="42" t="s">
        <v>994</v>
      </c>
      <c r="M692" s="42"/>
      <c r="N692" s="9" t="s">
        <v>341</v>
      </c>
      <c r="O692" s="9"/>
      <c r="P692" s="9"/>
      <c r="Q692" s="9"/>
      <c r="R692" s="42" t="s">
        <v>5080</v>
      </c>
      <c r="S692" s="42"/>
      <c r="T692" s="42"/>
      <c r="U692" s="42" t="s">
        <v>4790</v>
      </c>
      <c r="V692" s="42"/>
      <c r="W692" s="42"/>
      <c r="X692" s="42" t="s">
        <v>3960</v>
      </c>
    </row>
    <row r="693" spans="1:24" s="5" customFormat="1" ht="25.5">
      <c r="A693" s="49">
        <v>682</v>
      </c>
      <c r="B693" s="11">
        <v>45292</v>
      </c>
      <c r="C693" s="42" t="s">
        <v>1923</v>
      </c>
      <c r="D693" s="42"/>
      <c r="E693" s="42" t="s">
        <v>271</v>
      </c>
      <c r="F693" s="42" t="s">
        <v>2524</v>
      </c>
      <c r="G693" s="42">
        <v>28</v>
      </c>
      <c r="H693" s="42">
        <v>99</v>
      </c>
      <c r="I693" s="42"/>
      <c r="J693" s="8">
        <v>40.799999999999997</v>
      </c>
      <c r="K693" s="42">
        <v>5</v>
      </c>
      <c r="L693" s="42" t="s">
        <v>994</v>
      </c>
      <c r="M693" s="42"/>
      <c r="N693" s="9" t="s">
        <v>341</v>
      </c>
      <c r="O693" s="9"/>
      <c r="P693" s="9"/>
      <c r="Q693" s="9"/>
      <c r="R693" s="42" t="s">
        <v>4485</v>
      </c>
      <c r="S693" s="42"/>
      <c r="T693" s="42"/>
      <c r="U693" s="42" t="s">
        <v>4486</v>
      </c>
      <c r="V693" s="42"/>
      <c r="W693" s="42"/>
      <c r="X693" s="42" t="s">
        <v>3960</v>
      </c>
    </row>
    <row r="694" spans="1:24" s="5" customFormat="1" ht="51">
      <c r="A694" s="49">
        <v>683</v>
      </c>
      <c r="B694" s="11">
        <v>45292</v>
      </c>
      <c r="C694" s="42" t="s">
        <v>1923</v>
      </c>
      <c r="D694" s="42" t="s">
        <v>3391</v>
      </c>
      <c r="E694" s="42" t="s">
        <v>3171</v>
      </c>
      <c r="F694" s="42" t="s">
        <v>2524</v>
      </c>
      <c r="G694" s="42" t="s">
        <v>1455</v>
      </c>
      <c r="H694" s="42">
        <v>23</v>
      </c>
      <c r="I694" s="42"/>
      <c r="J694" s="8">
        <v>62.6</v>
      </c>
      <c r="K694" s="42">
        <v>1</v>
      </c>
      <c r="L694" s="42" t="s">
        <v>994</v>
      </c>
      <c r="M694" s="42"/>
      <c r="N694" s="9" t="s">
        <v>5645</v>
      </c>
      <c r="O694" s="9">
        <v>1224193.71</v>
      </c>
      <c r="P694" s="9"/>
      <c r="Q694" s="9"/>
      <c r="R694" s="42" t="s">
        <v>2969</v>
      </c>
      <c r="S694" s="11">
        <v>28491</v>
      </c>
      <c r="T694" s="42" t="s">
        <v>266</v>
      </c>
      <c r="U694" s="42" t="s">
        <v>1988</v>
      </c>
      <c r="V694" s="42"/>
      <c r="W694" s="42"/>
      <c r="X694" s="42"/>
    </row>
    <row r="695" spans="1:24" s="5" customFormat="1" ht="63.75">
      <c r="A695" s="49">
        <v>684</v>
      </c>
      <c r="B695" s="11">
        <v>45292</v>
      </c>
      <c r="C695" s="42" t="s">
        <v>1923</v>
      </c>
      <c r="D695" s="42"/>
      <c r="E695" s="42" t="s">
        <v>1249</v>
      </c>
      <c r="F695" s="42" t="s">
        <v>2524</v>
      </c>
      <c r="G695" s="42" t="s">
        <v>1455</v>
      </c>
      <c r="H695" s="42">
        <v>79</v>
      </c>
      <c r="I695" s="42"/>
      <c r="J695" s="8">
        <v>45.33</v>
      </c>
      <c r="K695" s="42">
        <v>5</v>
      </c>
      <c r="L695" s="42" t="s">
        <v>994</v>
      </c>
      <c r="M695" s="42"/>
      <c r="N695" s="9" t="s">
        <v>4085</v>
      </c>
      <c r="O695" s="9"/>
      <c r="P695" s="9"/>
      <c r="Q695" s="9"/>
      <c r="R695" s="42" t="s">
        <v>4613</v>
      </c>
      <c r="S695" s="11">
        <v>32702</v>
      </c>
      <c r="T695" s="42" t="s">
        <v>266</v>
      </c>
      <c r="U695" s="42" t="s">
        <v>4614</v>
      </c>
      <c r="V695" s="42">
        <v>29.92</v>
      </c>
      <c r="W695" s="42"/>
      <c r="X695" s="42" t="s">
        <v>3960</v>
      </c>
    </row>
    <row r="696" spans="1:24" s="5" customFormat="1" ht="38.25">
      <c r="A696" s="49">
        <v>685</v>
      </c>
      <c r="B696" s="11">
        <v>45292</v>
      </c>
      <c r="C696" s="42" t="s">
        <v>1923</v>
      </c>
      <c r="D696" s="42" t="s">
        <v>2628</v>
      </c>
      <c r="E696" s="42" t="s">
        <v>174</v>
      </c>
      <c r="F696" s="42" t="s">
        <v>2524</v>
      </c>
      <c r="G696" s="42">
        <v>30</v>
      </c>
      <c r="H696" s="42">
        <v>24</v>
      </c>
      <c r="I696" s="42"/>
      <c r="J696" s="8">
        <v>45.7</v>
      </c>
      <c r="K696" s="42">
        <v>2</v>
      </c>
      <c r="L696" s="42" t="s">
        <v>994</v>
      </c>
      <c r="M696" s="42"/>
      <c r="N696" s="9" t="s">
        <v>5655</v>
      </c>
      <c r="O696" s="9">
        <v>841819.14</v>
      </c>
      <c r="P696" s="9"/>
      <c r="Q696" s="9"/>
      <c r="R696" s="42" t="s">
        <v>3721</v>
      </c>
      <c r="S696" s="11">
        <v>29277</v>
      </c>
      <c r="T696" s="42" t="s">
        <v>266</v>
      </c>
      <c r="U696" s="42" t="s">
        <v>3722</v>
      </c>
      <c r="V696" s="42">
        <v>30.2</v>
      </c>
      <c r="W696" s="42"/>
      <c r="X696" s="42"/>
    </row>
    <row r="697" spans="1:24" s="5" customFormat="1" ht="51">
      <c r="A697" s="49">
        <v>686</v>
      </c>
      <c r="B697" s="11">
        <v>45292</v>
      </c>
      <c r="C697" s="42" t="s">
        <v>1923</v>
      </c>
      <c r="D697" s="42" t="s">
        <v>3161</v>
      </c>
      <c r="E697" s="42" t="s">
        <v>2562</v>
      </c>
      <c r="F697" s="42" t="s">
        <v>2524</v>
      </c>
      <c r="G697" s="42">
        <v>30</v>
      </c>
      <c r="H697" s="42">
        <v>65</v>
      </c>
      <c r="I697" s="42"/>
      <c r="J697" s="8">
        <v>48.2</v>
      </c>
      <c r="K697" s="42">
        <v>5</v>
      </c>
      <c r="L697" s="42" t="s">
        <v>994</v>
      </c>
      <c r="M697" s="42"/>
      <c r="N697" s="9" t="s">
        <v>5644</v>
      </c>
      <c r="O697" s="9">
        <v>887870.51</v>
      </c>
      <c r="P697" s="9"/>
      <c r="Q697" s="9"/>
      <c r="R697" s="42" t="s">
        <v>852</v>
      </c>
      <c r="S697" s="11">
        <v>42832</v>
      </c>
      <c r="T697" s="42" t="s">
        <v>266</v>
      </c>
      <c r="U697" s="42" t="s">
        <v>853</v>
      </c>
      <c r="V697" s="42">
        <v>48.2</v>
      </c>
      <c r="W697" s="42"/>
      <c r="X697" s="42"/>
    </row>
    <row r="698" spans="1:24" s="5" customFormat="1" ht="38.25">
      <c r="A698" s="49">
        <v>687</v>
      </c>
      <c r="B698" s="11">
        <v>45292</v>
      </c>
      <c r="C698" s="42" t="s">
        <v>1923</v>
      </c>
      <c r="D698" s="42" t="s">
        <v>3162</v>
      </c>
      <c r="E698" s="42" t="s">
        <v>2348</v>
      </c>
      <c r="F698" s="42" t="s">
        <v>2524</v>
      </c>
      <c r="G698" s="42" t="s">
        <v>1457</v>
      </c>
      <c r="H698" s="42">
        <v>33</v>
      </c>
      <c r="I698" s="42"/>
      <c r="J698" s="8">
        <v>46</v>
      </c>
      <c r="K698" s="42">
        <v>5</v>
      </c>
      <c r="L698" s="42" t="s">
        <v>994</v>
      </c>
      <c r="M698" s="42"/>
      <c r="N698" s="9" t="s">
        <v>5656</v>
      </c>
      <c r="O698" s="9">
        <v>847345.3</v>
      </c>
      <c r="P698" s="9"/>
      <c r="Q698" s="9"/>
      <c r="R698" s="42" t="s">
        <v>4608</v>
      </c>
      <c r="S698" s="11">
        <v>44537</v>
      </c>
      <c r="T698" s="42" t="s">
        <v>266</v>
      </c>
      <c r="U698" s="42" t="s">
        <v>4256</v>
      </c>
      <c r="V698" s="42"/>
      <c r="W698" s="42"/>
      <c r="X698" s="42"/>
    </row>
    <row r="699" spans="1:24" s="5" customFormat="1" ht="38.25">
      <c r="A699" s="49">
        <v>688</v>
      </c>
      <c r="B699" s="11">
        <v>45292</v>
      </c>
      <c r="C699" s="42" t="s">
        <v>1923</v>
      </c>
      <c r="D699" s="42" t="s">
        <v>2999</v>
      </c>
      <c r="E699" s="42" t="s">
        <v>2942</v>
      </c>
      <c r="F699" s="42" t="s">
        <v>2524</v>
      </c>
      <c r="G699" s="42" t="s">
        <v>1457</v>
      </c>
      <c r="H699" s="42">
        <v>63</v>
      </c>
      <c r="I699" s="42"/>
      <c r="J699" s="8">
        <v>46.2</v>
      </c>
      <c r="K699" s="42">
        <v>5</v>
      </c>
      <c r="L699" s="42" t="s">
        <v>994</v>
      </c>
      <c r="M699" s="42"/>
      <c r="N699" s="9" t="s">
        <v>5657</v>
      </c>
      <c r="O699" s="9">
        <v>851029.41</v>
      </c>
      <c r="P699" s="9"/>
      <c r="Q699" s="9"/>
      <c r="R699" s="42" t="s">
        <v>3136</v>
      </c>
      <c r="S699" s="11">
        <v>32527</v>
      </c>
      <c r="T699" s="42" t="s">
        <v>266</v>
      </c>
      <c r="U699" s="42" t="s">
        <v>3137</v>
      </c>
      <c r="V699" s="42"/>
      <c r="W699" s="42"/>
      <c r="X699" s="42"/>
    </row>
    <row r="700" spans="1:24" s="5" customFormat="1" ht="38.25">
      <c r="A700" s="49">
        <v>689</v>
      </c>
      <c r="B700" s="11">
        <v>45292</v>
      </c>
      <c r="C700" s="42" t="s">
        <v>1923</v>
      </c>
      <c r="D700" s="42" t="s">
        <v>3000</v>
      </c>
      <c r="E700" s="42" t="s">
        <v>2943</v>
      </c>
      <c r="F700" s="42" t="s">
        <v>2524</v>
      </c>
      <c r="G700" s="42" t="s">
        <v>1457</v>
      </c>
      <c r="H700" s="42">
        <v>65</v>
      </c>
      <c r="I700" s="42"/>
      <c r="J700" s="8">
        <v>48.9</v>
      </c>
      <c r="K700" s="42">
        <v>5</v>
      </c>
      <c r="L700" s="42" t="s">
        <v>994</v>
      </c>
      <c r="M700" s="42"/>
      <c r="N700" s="9" t="s">
        <v>5658</v>
      </c>
      <c r="O700" s="9">
        <v>900764.9</v>
      </c>
      <c r="P700" s="9"/>
      <c r="Q700" s="9"/>
      <c r="R700" s="42" t="s">
        <v>4791</v>
      </c>
      <c r="S700" s="42"/>
      <c r="T700" s="42"/>
      <c r="U700" s="42" t="s">
        <v>4792</v>
      </c>
      <c r="V700" s="42"/>
      <c r="W700" s="42"/>
      <c r="X700" s="42"/>
    </row>
    <row r="701" spans="1:24" s="5" customFormat="1" ht="38.25">
      <c r="A701" s="49">
        <v>690</v>
      </c>
      <c r="B701" s="11">
        <v>45292</v>
      </c>
      <c r="C701" s="42" t="s">
        <v>1923</v>
      </c>
      <c r="D701" s="42" t="s">
        <v>3001</v>
      </c>
      <c r="E701" s="42" t="s">
        <v>2485</v>
      </c>
      <c r="F701" s="42" t="s">
        <v>2524</v>
      </c>
      <c r="G701" s="42" t="s">
        <v>1457</v>
      </c>
      <c r="H701" s="42">
        <v>83</v>
      </c>
      <c r="I701" s="42"/>
      <c r="J701" s="8">
        <v>41.7</v>
      </c>
      <c r="K701" s="42">
        <v>1</v>
      </c>
      <c r="L701" s="42" t="s">
        <v>994</v>
      </c>
      <c r="M701" s="42"/>
      <c r="N701" s="9" t="s">
        <v>5659</v>
      </c>
      <c r="O701" s="9">
        <v>768136.94</v>
      </c>
      <c r="P701" s="9"/>
      <c r="Q701" s="9"/>
      <c r="R701" s="42" t="s">
        <v>4487</v>
      </c>
      <c r="S701" s="42"/>
      <c r="T701" s="42"/>
      <c r="U701" s="42" t="s">
        <v>5081</v>
      </c>
      <c r="V701" s="42"/>
      <c r="W701" s="42"/>
      <c r="X701" s="42"/>
    </row>
    <row r="702" spans="1:24" s="5" customFormat="1" ht="25.5">
      <c r="A702" s="49">
        <v>691</v>
      </c>
      <c r="B702" s="11">
        <v>45292</v>
      </c>
      <c r="C702" s="42" t="s">
        <v>1923</v>
      </c>
      <c r="D702" s="42"/>
      <c r="E702" s="42" t="s">
        <v>1852</v>
      </c>
      <c r="F702" s="42" t="s">
        <v>2524</v>
      </c>
      <c r="G702" s="42">
        <v>32</v>
      </c>
      <c r="H702" s="42">
        <v>35</v>
      </c>
      <c r="I702" s="42"/>
      <c r="J702" s="8">
        <v>62.3</v>
      </c>
      <c r="K702" s="42">
        <v>5</v>
      </c>
      <c r="L702" s="42" t="s">
        <v>994</v>
      </c>
      <c r="M702" s="42"/>
      <c r="N702" s="9" t="s">
        <v>341</v>
      </c>
      <c r="O702" s="9"/>
      <c r="P702" s="9"/>
      <c r="Q702" s="9"/>
      <c r="R702" s="42" t="s">
        <v>4793</v>
      </c>
      <c r="S702" s="42"/>
      <c r="T702" s="42"/>
      <c r="U702" s="42" t="s">
        <v>4794</v>
      </c>
      <c r="V702" s="42"/>
      <c r="W702" s="42"/>
      <c r="X702" s="42" t="s">
        <v>3960</v>
      </c>
    </row>
    <row r="703" spans="1:24" s="5" customFormat="1" ht="25.5">
      <c r="A703" s="49">
        <v>692</v>
      </c>
      <c r="B703" s="11">
        <v>45292</v>
      </c>
      <c r="C703" s="42" t="s">
        <v>1923</v>
      </c>
      <c r="D703" s="42"/>
      <c r="E703" s="42" t="s">
        <v>1725</v>
      </c>
      <c r="F703" s="42" t="s">
        <v>2524</v>
      </c>
      <c r="G703" s="42">
        <v>32</v>
      </c>
      <c r="H703" s="42">
        <v>61</v>
      </c>
      <c r="I703" s="42"/>
      <c r="J703" s="8">
        <v>45.7</v>
      </c>
      <c r="K703" s="42">
        <v>4</v>
      </c>
      <c r="L703" s="42" t="s">
        <v>994</v>
      </c>
      <c r="M703" s="42"/>
      <c r="N703" s="9" t="s">
        <v>341</v>
      </c>
      <c r="O703" s="9"/>
      <c r="P703" s="9"/>
      <c r="Q703" s="9"/>
      <c r="R703" s="42" t="s">
        <v>3139</v>
      </c>
      <c r="S703" s="11">
        <v>32049</v>
      </c>
      <c r="T703" s="42" t="s">
        <v>266</v>
      </c>
      <c r="U703" s="42" t="s">
        <v>3138</v>
      </c>
      <c r="V703" s="42"/>
      <c r="W703" s="42"/>
      <c r="X703" s="42" t="s">
        <v>3960</v>
      </c>
    </row>
    <row r="704" spans="1:24" s="5" customFormat="1" ht="25.5">
      <c r="A704" s="49">
        <v>693</v>
      </c>
      <c r="B704" s="11">
        <v>45292</v>
      </c>
      <c r="C704" s="42" t="s">
        <v>1923</v>
      </c>
      <c r="D704" s="42"/>
      <c r="E704" s="42" t="s">
        <v>3287</v>
      </c>
      <c r="F704" s="42" t="s">
        <v>2524</v>
      </c>
      <c r="G704" s="42">
        <v>32</v>
      </c>
      <c r="H704" s="42">
        <v>90</v>
      </c>
      <c r="I704" s="42"/>
      <c r="J704" s="8">
        <v>41.2</v>
      </c>
      <c r="K704" s="42">
        <v>3</v>
      </c>
      <c r="L704" s="42" t="s">
        <v>994</v>
      </c>
      <c r="M704" s="42"/>
      <c r="N704" s="9" t="s">
        <v>341</v>
      </c>
      <c r="O704" s="9"/>
      <c r="P704" s="9"/>
      <c r="Q704" s="9"/>
      <c r="R704" s="42" t="s">
        <v>4795</v>
      </c>
      <c r="S704" s="42"/>
      <c r="T704" s="42"/>
      <c r="U704" s="42" t="s">
        <v>4796</v>
      </c>
      <c r="V704" s="42"/>
      <c r="W704" s="42"/>
      <c r="X704" s="42"/>
    </row>
    <row r="705" spans="1:24" s="5" customFormat="1" ht="76.5">
      <c r="A705" s="49">
        <v>694</v>
      </c>
      <c r="B705" s="11">
        <v>45292</v>
      </c>
      <c r="C705" s="42" t="s">
        <v>1923</v>
      </c>
      <c r="D705" s="42" t="s">
        <v>3002</v>
      </c>
      <c r="E705" s="42" t="s">
        <v>101</v>
      </c>
      <c r="F705" s="42" t="s">
        <v>2524</v>
      </c>
      <c r="G705" s="42">
        <v>34</v>
      </c>
      <c r="H705" s="42">
        <v>25</v>
      </c>
      <c r="I705" s="42"/>
      <c r="J705" s="8">
        <v>29.8</v>
      </c>
      <c r="K705" s="42">
        <v>4</v>
      </c>
      <c r="L705" s="42" t="s">
        <v>994</v>
      </c>
      <c r="M705" s="42"/>
      <c r="N705" s="9" t="s">
        <v>5660</v>
      </c>
      <c r="O705" s="9">
        <v>382617.4</v>
      </c>
      <c r="P705" s="9"/>
      <c r="Q705" s="9"/>
      <c r="R705" s="42" t="s">
        <v>4797</v>
      </c>
      <c r="S705" s="42"/>
      <c r="T705" s="42"/>
      <c r="U705" s="42" t="s">
        <v>4798</v>
      </c>
      <c r="V705" s="42"/>
      <c r="W705" s="42"/>
      <c r="X705" s="42"/>
    </row>
    <row r="706" spans="1:24" s="5" customFormat="1" ht="76.5">
      <c r="A706" s="49">
        <v>695</v>
      </c>
      <c r="B706" s="11">
        <v>45292</v>
      </c>
      <c r="C706" s="42" t="s">
        <v>1923</v>
      </c>
      <c r="D706" s="42" t="s">
        <v>3003</v>
      </c>
      <c r="E706" s="42" t="s">
        <v>102</v>
      </c>
      <c r="F706" s="42" t="s">
        <v>2524</v>
      </c>
      <c r="G706" s="42">
        <v>34</v>
      </c>
      <c r="H706" s="42">
        <v>38</v>
      </c>
      <c r="I706" s="42"/>
      <c r="J706" s="8">
        <v>36</v>
      </c>
      <c r="K706" s="42">
        <v>5</v>
      </c>
      <c r="L706" s="42" t="s">
        <v>994</v>
      </c>
      <c r="M706" s="42"/>
      <c r="N706" s="9" t="s">
        <v>5661</v>
      </c>
      <c r="O706" s="9">
        <v>462222.36</v>
      </c>
      <c r="P706" s="9"/>
      <c r="Q706" s="9"/>
      <c r="R706" s="42" t="s">
        <v>2617</v>
      </c>
      <c r="S706" s="11">
        <v>36240</v>
      </c>
      <c r="T706" s="42" t="s">
        <v>266</v>
      </c>
      <c r="U706" s="42" t="s">
        <v>2633</v>
      </c>
      <c r="V706" s="42"/>
      <c r="W706" s="42"/>
      <c r="X706" s="42"/>
    </row>
    <row r="707" spans="1:24" s="5" customFormat="1" ht="76.5">
      <c r="A707" s="49">
        <v>696</v>
      </c>
      <c r="B707" s="11">
        <v>45292</v>
      </c>
      <c r="C707" s="42" t="s">
        <v>1923</v>
      </c>
      <c r="D707" s="42" t="s">
        <v>3004</v>
      </c>
      <c r="E707" s="42" t="s">
        <v>103</v>
      </c>
      <c r="F707" s="42" t="s">
        <v>2524</v>
      </c>
      <c r="G707" s="42">
        <v>34</v>
      </c>
      <c r="H707" s="42">
        <v>40</v>
      </c>
      <c r="I707" s="42"/>
      <c r="J707" s="8">
        <v>29.8</v>
      </c>
      <c r="K707" s="42">
        <v>5</v>
      </c>
      <c r="L707" s="42" t="s">
        <v>994</v>
      </c>
      <c r="M707" s="42"/>
      <c r="N707" s="9" t="s">
        <v>5662</v>
      </c>
      <c r="O707" s="9">
        <v>548932.39</v>
      </c>
      <c r="P707" s="9"/>
      <c r="Q707" s="9"/>
      <c r="R707" s="42" t="s">
        <v>4799</v>
      </c>
      <c r="S707" s="42"/>
      <c r="T707" s="42"/>
      <c r="U707" s="42" t="s">
        <v>4800</v>
      </c>
      <c r="V707" s="42"/>
      <c r="W707" s="42"/>
      <c r="X707" s="42"/>
    </row>
    <row r="708" spans="1:24" s="5" customFormat="1" ht="76.5">
      <c r="A708" s="49">
        <v>697</v>
      </c>
      <c r="B708" s="11">
        <v>45292</v>
      </c>
      <c r="C708" s="42" t="s">
        <v>1923</v>
      </c>
      <c r="D708" s="42" t="s">
        <v>3005</v>
      </c>
      <c r="E708" s="42" t="s">
        <v>501</v>
      </c>
      <c r="F708" s="42" t="s">
        <v>2524</v>
      </c>
      <c r="G708" s="42">
        <v>34</v>
      </c>
      <c r="H708" s="42">
        <v>75</v>
      </c>
      <c r="I708" s="42"/>
      <c r="J708" s="8">
        <v>35.799999999999997</v>
      </c>
      <c r="K708" s="42">
        <v>1</v>
      </c>
      <c r="L708" s="42" t="s">
        <v>994</v>
      </c>
      <c r="M708" s="42"/>
      <c r="N708" s="9" t="s">
        <v>5663</v>
      </c>
      <c r="O708" s="9">
        <v>459654.45</v>
      </c>
      <c r="P708" s="9"/>
      <c r="Q708" s="9"/>
      <c r="R708" s="42" t="s">
        <v>1449</v>
      </c>
      <c r="S708" s="11">
        <v>42571</v>
      </c>
      <c r="T708" s="42" t="s">
        <v>266</v>
      </c>
      <c r="U708" s="42" t="s">
        <v>1450</v>
      </c>
      <c r="V708" s="42">
        <v>35.840000000000003</v>
      </c>
      <c r="W708" s="42"/>
      <c r="X708" s="42"/>
    </row>
    <row r="709" spans="1:24" s="5" customFormat="1" ht="76.5">
      <c r="A709" s="49">
        <v>698</v>
      </c>
      <c r="B709" s="11">
        <v>45292</v>
      </c>
      <c r="C709" s="42" t="s">
        <v>1923</v>
      </c>
      <c r="D709" s="42" t="s">
        <v>3006</v>
      </c>
      <c r="E709" s="42" t="s">
        <v>502</v>
      </c>
      <c r="F709" s="42" t="s">
        <v>2524</v>
      </c>
      <c r="G709" s="42">
        <v>34</v>
      </c>
      <c r="H709" s="42">
        <v>78</v>
      </c>
      <c r="I709" s="42"/>
      <c r="J709" s="8">
        <v>35.6</v>
      </c>
      <c r="K709" s="42">
        <v>1</v>
      </c>
      <c r="L709" s="42" t="s">
        <v>994</v>
      </c>
      <c r="M709" s="42"/>
      <c r="N709" s="9" t="s">
        <v>5664</v>
      </c>
      <c r="O709" s="9">
        <v>457086.55</v>
      </c>
      <c r="P709" s="9"/>
      <c r="Q709" s="9"/>
      <c r="R709" s="42" t="s">
        <v>2619</v>
      </c>
      <c r="S709" s="11">
        <v>34128</v>
      </c>
      <c r="T709" s="42" t="s">
        <v>266</v>
      </c>
      <c r="U709" s="42" t="s">
        <v>2618</v>
      </c>
      <c r="V709" s="42"/>
      <c r="W709" s="42"/>
      <c r="X709" s="42"/>
    </row>
    <row r="710" spans="1:24" s="5" customFormat="1" ht="51">
      <c r="A710" s="49">
        <v>699</v>
      </c>
      <c r="B710" s="11">
        <v>45292</v>
      </c>
      <c r="C710" s="42" t="s">
        <v>1923</v>
      </c>
      <c r="D710" s="42" t="s">
        <v>3007</v>
      </c>
      <c r="E710" s="42" t="s">
        <v>1900</v>
      </c>
      <c r="F710" s="42" t="s">
        <v>2524</v>
      </c>
      <c r="G710" s="42">
        <v>34</v>
      </c>
      <c r="H710" s="42">
        <v>109</v>
      </c>
      <c r="I710" s="42"/>
      <c r="J710" s="8">
        <v>35.92</v>
      </c>
      <c r="K710" s="42">
        <v>5</v>
      </c>
      <c r="L710" s="42" t="s">
        <v>994</v>
      </c>
      <c r="M710" s="42"/>
      <c r="N710" s="9" t="s">
        <v>2347</v>
      </c>
      <c r="O710" s="9">
        <v>460938.41</v>
      </c>
      <c r="P710" s="9"/>
      <c r="Q710" s="9"/>
      <c r="R710" s="42" t="s">
        <v>2620</v>
      </c>
      <c r="S710" s="11">
        <v>32982</v>
      </c>
      <c r="T710" s="42" t="s">
        <v>266</v>
      </c>
      <c r="U710" s="42" t="s">
        <v>2621</v>
      </c>
      <c r="V710" s="42"/>
      <c r="W710" s="42"/>
      <c r="X710" s="42"/>
    </row>
    <row r="711" spans="1:24" s="5" customFormat="1" ht="51">
      <c r="A711" s="49">
        <v>700</v>
      </c>
      <c r="B711" s="11">
        <v>45292</v>
      </c>
      <c r="C711" s="42" t="s">
        <v>1923</v>
      </c>
      <c r="D711" s="42"/>
      <c r="E711" s="42" t="s">
        <v>1622</v>
      </c>
      <c r="F711" s="42" t="s">
        <v>2524</v>
      </c>
      <c r="G711" s="42">
        <v>34</v>
      </c>
      <c r="H711" s="42">
        <v>112</v>
      </c>
      <c r="I711" s="42"/>
      <c r="J711" s="8">
        <v>29.7</v>
      </c>
      <c r="K711" s="42">
        <v>5</v>
      </c>
      <c r="L711" s="42" t="s">
        <v>994</v>
      </c>
      <c r="M711" s="42"/>
      <c r="N711" s="9" t="s">
        <v>2347</v>
      </c>
      <c r="O711" s="9"/>
      <c r="P711" s="9"/>
      <c r="Q711" s="9"/>
      <c r="R711" s="42" t="s">
        <v>2622</v>
      </c>
      <c r="S711" s="11">
        <v>34606</v>
      </c>
      <c r="T711" s="42" t="s">
        <v>266</v>
      </c>
      <c r="U711" s="42" t="s">
        <v>2623</v>
      </c>
      <c r="V711" s="42"/>
      <c r="W711" s="42"/>
      <c r="X711" s="42" t="s">
        <v>3960</v>
      </c>
    </row>
    <row r="712" spans="1:24" s="5" customFormat="1" ht="76.5">
      <c r="A712" s="49">
        <v>701</v>
      </c>
      <c r="B712" s="11">
        <v>45292</v>
      </c>
      <c r="C712" s="42" t="s">
        <v>1923</v>
      </c>
      <c r="D712" s="42" t="s">
        <v>3008</v>
      </c>
      <c r="E712" s="42" t="s">
        <v>127</v>
      </c>
      <c r="F712" s="42" t="s">
        <v>2524</v>
      </c>
      <c r="G712" s="42">
        <v>34</v>
      </c>
      <c r="H712" s="42">
        <v>122</v>
      </c>
      <c r="I712" s="42"/>
      <c r="J712" s="8">
        <v>50.2</v>
      </c>
      <c r="K712" s="42">
        <v>7</v>
      </c>
      <c r="L712" s="42" t="s">
        <v>994</v>
      </c>
      <c r="M712" s="42"/>
      <c r="N712" s="9" t="s">
        <v>5665</v>
      </c>
      <c r="O712" s="9">
        <v>924711.61</v>
      </c>
      <c r="P712" s="9"/>
      <c r="Q712" s="9"/>
      <c r="R712" s="42" t="s">
        <v>456</v>
      </c>
      <c r="S712" s="11">
        <v>42803</v>
      </c>
      <c r="T712" s="42" t="s">
        <v>266</v>
      </c>
      <c r="U712" s="42" t="s">
        <v>457</v>
      </c>
      <c r="V712" s="42">
        <v>50.2</v>
      </c>
      <c r="W712" s="42"/>
      <c r="X712" s="42"/>
    </row>
    <row r="713" spans="1:24" s="5" customFormat="1" ht="51">
      <c r="A713" s="49">
        <v>702</v>
      </c>
      <c r="B713" s="11">
        <v>45292</v>
      </c>
      <c r="C713" s="42" t="s">
        <v>1923</v>
      </c>
      <c r="D713" s="42" t="s">
        <v>3009</v>
      </c>
      <c r="E713" s="42" t="s">
        <v>3068</v>
      </c>
      <c r="F713" s="42" t="s">
        <v>2524</v>
      </c>
      <c r="G713" s="42" t="s">
        <v>1458</v>
      </c>
      <c r="H713" s="42">
        <v>4</v>
      </c>
      <c r="I713" s="42"/>
      <c r="J713" s="8">
        <v>35.4</v>
      </c>
      <c r="K713" s="42">
        <v>1</v>
      </c>
      <c r="L713" s="42" t="s">
        <v>994</v>
      </c>
      <c r="M713" s="42"/>
      <c r="N713" s="9" t="s">
        <v>5717</v>
      </c>
      <c r="O713" s="9">
        <v>652087.47</v>
      </c>
      <c r="P713" s="9"/>
      <c r="Q713" s="9"/>
      <c r="R713" s="42" t="s">
        <v>4669</v>
      </c>
      <c r="S713" s="11">
        <v>43799</v>
      </c>
      <c r="T713" s="42" t="s">
        <v>266</v>
      </c>
      <c r="U713" s="42" t="s">
        <v>4119</v>
      </c>
      <c r="V713" s="42"/>
      <c r="W713" s="42"/>
      <c r="X713" s="42"/>
    </row>
    <row r="714" spans="1:24" s="5" customFormat="1" ht="63.75">
      <c r="A714" s="49">
        <v>703</v>
      </c>
      <c r="B714" s="11">
        <v>45292</v>
      </c>
      <c r="C714" s="42" t="s">
        <v>1923</v>
      </c>
      <c r="D714" s="42" t="s">
        <v>3010</v>
      </c>
      <c r="E714" s="42" t="s">
        <v>2662</v>
      </c>
      <c r="F714" s="42" t="s">
        <v>2524</v>
      </c>
      <c r="G714" s="42">
        <v>38</v>
      </c>
      <c r="H714" s="42">
        <v>6</v>
      </c>
      <c r="I714" s="42"/>
      <c r="J714" s="8">
        <v>34.9</v>
      </c>
      <c r="K714" s="42">
        <v>1</v>
      </c>
      <c r="L714" s="42" t="s">
        <v>994</v>
      </c>
      <c r="M714" s="42"/>
      <c r="N714" s="9" t="s">
        <v>5718</v>
      </c>
      <c r="O714" s="9">
        <v>642877.19999999995</v>
      </c>
      <c r="P714" s="9"/>
      <c r="Q714" s="9"/>
      <c r="R714" s="42" t="s">
        <v>4584</v>
      </c>
      <c r="S714" s="11">
        <v>44622</v>
      </c>
      <c r="T714" s="42" t="s">
        <v>266</v>
      </c>
      <c r="U714" s="42" t="s">
        <v>4488</v>
      </c>
      <c r="V714" s="42"/>
      <c r="W714" s="42"/>
      <c r="X714" s="42"/>
    </row>
    <row r="715" spans="1:24" s="5" customFormat="1" ht="38.25">
      <c r="A715" s="49">
        <v>704</v>
      </c>
      <c r="B715" s="11">
        <v>45292</v>
      </c>
      <c r="C715" s="42" t="s">
        <v>1923</v>
      </c>
      <c r="D715" s="42" t="s">
        <v>1294</v>
      </c>
      <c r="E715" s="42" t="s">
        <v>1978</v>
      </c>
      <c r="F715" s="42" t="s">
        <v>2524</v>
      </c>
      <c r="G715" s="42">
        <v>38</v>
      </c>
      <c r="H715" s="42">
        <v>52</v>
      </c>
      <c r="I715" s="42"/>
      <c r="J715" s="8">
        <v>35.4</v>
      </c>
      <c r="K715" s="42">
        <v>7</v>
      </c>
      <c r="L715" s="42" t="s">
        <v>994</v>
      </c>
      <c r="M715" s="42"/>
      <c r="N715" s="9" t="s">
        <v>5625</v>
      </c>
      <c r="O715" s="9">
        <v>652087.47</v>
      </c>
      <c r="P715" s="9"/>
      <c r="Q715" s="9"/>
      <c r="R715" s="42"/>
      <c r="S715" s="42"/>
      <c r="T715" s="42"/>
      <c r="U715" s="42"/>
      <c r="V715" s="42"/>
      <c r="W715" s="42"/>
      <c r="X715" s="42"/>
    </row>
    <row r="716" spans="1:24" s="5" customFormat="1" ht="25.5">
      <c r="A716" s="49">
        <v>705</v>
      </c>
      <c r="B716" s="11">
        <v>45292</v>
      </c>
      <c r="C716" s="42" t="s">
        <v>1923</v>
      </c>
      <c r="D716" s="42"/>
      <c r="E716" s="42" t="s">
        <v>49</v>
      </c>
      <c r="F716" s="42" t="s">
        <v>2524</v>
      </c>
      <c r="G716" s="42">
        <v>42</v>
      </c>
      <c r="H716" s="42">
        <v>82</v>
      </c>
      <c r="I716" s="42"/>
      <c r="J716" s="8">
        <v>51.1</v>
      </c>
      <c r="K716" s="42">
        <v>2</v>
      </c>
      <c r="L716" s="42" t="s">
        <v>994</v>
      </c>
      <c r="M716" s="42"/>
      <c r="N716" s="9" t="s">
        <v>341</v>
      </c>
      <c r="O716" s="9"/>
      <c r="P716" s="9"/>
      <c r="Q716" s="9"/>
      <c r="R716" s="42" t="s">
        <v>4801</v>
      </c>
      <c r="S716" s="42"/>
      <c r="T716" s="42"/>
      <c r="U716" s="42" t="s">
        <v>4802</v>
      </c>
      <c r="V716" s="42"/>
      <c r="W716" s="42"/>
      <c r="X716" s="42" t="s">
        <v>3960</v>
      </c>
    </row>
    <row r="717" spans="1:24" s="5" customFormat="1" ht="25.5">
      <c r="A717" s="49">
        <v>706</v>
      </c>
      <c r="B717" s="11">
        <v>45292</v>
      </c>
      <c r="C717" s="42" t="s">
        <v>1923</v>
      </c>
      <c r="D717" s="42"/>
      <c r="E717" s="42" t="s">
        <v>601</v>
      </c>
      <c r="F717" s="42" t="s">
        <v>2524</v>
      </c>
      <c r="G717" s="42">
        <v>42</v>
      </c>
      <c r="H717" s="42">
        <v>87</v>
      </c>
      <c r="I717" s="42"/>
      <c r="J717" s="8">
        <v>50.9</v>
      </c>
      <c r="K717" s="42">
        <v>2</v>
      </c>
      <c r="L717" s="42" t="s">
        <v>994</v>
      </c>
      <c r="M717" s="42"/>
      <c r="N717" s="9" t="s">
        <v>341</v>
      </c>
      <c r="O717" s="9"/>
      <c r="P717" s="9"/>
      <c r="Q717" s="9"/>
      <c r="R717" s="42" t="s">
        <v>4803</v>
      </c>
      <c r="S717" s="42"/>
      <c r="T717" s="42"/>
      <c r="U717" s="42" t="s">
        <v>4804</v>
      </c>
      <c r="V717" s="42"/>
      <c r="W717" s="42"/>
      <c r="X717" s="42" t="s">
        <v>3960</v>
      </c>
    </row>
    <row r="718" spans="1:24" s="5" customFormat="1" ht="25.5">
      <c r="A718" s="49">
        <v>707</v>
      </c>
      <c r="B718" s="11">
        <v>45292</v>
      </c>
      <c r="C718" s="42" t="s">
        <v>1923</v>
      </c>
      <c r="D718" s="42"/>
      <c r="E718" s="42" t="s">
        <v>962</v>
      </c>
      <c r="F718" s="42" t="s">
        <v>2524</v>
      </c>
      <c r="G718" s="42">
        <v>42</v>
      </c>
      <c r="H718" s="42">
        <v>140</v>
      </c>
      <c r="I718" s="42"/>
      <c r="J718" s="8">
        <v>36.6</v>
      </c>
      <c r="K718" s="42">
        <v>9</v>
      </c>
      <c r="L718" s="42" t="s">
        <v>994</v>
      </c>
      <c r="M718" s="42"/>
      <c r="N718" s="9" t="s">
        <v>341</v>
      </c>
      <c r="O718" s="9"/>
      <c r="P718" s="9"/>
      <c r="Q718" s="9"/>
      <c r="R718" s="42" t="s">
        <v>2088</v>
      </c>
      <c r="S718" s="11">
        <v>36405</v>
      </c>
      <c r="T718" s="42" t="s">
        <v>266</v>
      </c>
      <c r="U718" s="42" t="s">
        <v>2087</v>
      </c>
      <c r="V718" s="42"/>
      <c r="W718" s="42"/>
      <c r="X718" s="42" t="s">
        <v>3960</v>
      </c>
    </row>
    <row r="719" spans="1:24" s="5" customFormat="1" ht="25.5">
      <c r="A719" s="49">
        <v>708</v>
      </c>
      <c r="B719" s="11">
        <v>45292</v>
      </c>
      <c r="C719" s="42" t="s">
        <v>1923</v>
      </c>
      <c r="D719" s="42"/>
      <c r="E719" s="42" t="s">
        <v>963</v>
      </c>
      <c r="F719" s="42" t="s">
        <v>2524</v>
      </c>
      <c r="G719" s="42">
        <v>42</v>
      </c>
      <c r="H719" s="42">
        <v>144</v>
      </c>
      <c r="I719" s="42"/>
      <c r="J719" s="8">
        <v>30</v>
      </c>
      <c r="K719" s="42">
        <v>9</v>
      </c>
      <c r="L719" s="42" t="s">
        <v>994</v>
      </c>
      <c r="M719" s="42"/>
      <c r="N719" s="9" t="s">
        <v>341</v>
      </c>
      <c r="O719" s="9"/>
      <c r="P719" s="9"/>
      <c r="Q719" s="9"/>
      <c r="R719" s="42" t="s">
        <v>4805</v>
      </c>
      <c r="S719" s="42"/>
      <c r="T719" s="42"/>
      <c r="U719" s="42" t="s">
        <v>4806</v>
      </c>
      <c r="V719" s="42"/>
      <c r="W719" s="42"/>
      <c r="X719" s="42" t="s">
        <v>3960</v>
      </c>
    </row>
    <row r="720" spans="1:24" s="5" customFormat="1" ht="25.5">
      <c r="A720" s="49">
        <v>709</v>
      </c>
      <c r="B720" s="11">
        <v>45292</v>
      </c>
      <c r="C720" s="42" t="s">
        <v>1923</v>
      </c>
      <c r="D720" s="42" t="s">
        <v>3308</v>
      </c>
      <c r="E720" s="42" t="s">
        <v>2283</v>
      </c>
      <c r="F720" s="42" t="s">
        <v>2839</v>
      </c>
      <c r="G720" s="42">
        <v>69</v>
      </c>
      <c r="H720" s="42">
        <v>6</v>
      </c>
      <c r="I720" s="42"/>
      <c r="J720" s="8">
        <v>53.9</v>
      </c>
      <c r="K720" s="42">
        <v>1</v>
      </c>
      <c r="L720" s="42" t="s">
        <v>994</v>
      </c>
      <c r="M720" s="42"/>
      <c r="N720" s="9" t="s">
        <v>3104</v>
      </c>
      <c r="O720" s="9">
        <v>1051922.6399999999</v>
      </c>
      <c r="P720" s="9"/>
      <c r="Q720" s="9"/>
      <c r="R720" s="42" t="s">
        <v>2089</v>
      </c>
      <c r="S720" s="11">
        <v>33981</v>
      </c>
      <c r="T720" s="42" t="s">
        <v>266</v>
      </c>
      <c r="U720" s="42" t="s">
        <v>2090</v>
      </c>
      <c r="V720" s="42"/>
      <c r="W720" s="42"/>
      <c r="X720" s="42"/>
    </row>
    <row r="721" spans="1:24" s="5" customFormat="1" ht="102">
      <c r="A721" s="49">
        <v>710</v>
      </c>
      <c r="B721" s="11">
        <v>45292</v>
      </c>
      <c r="C721" s="42" t="s">
        <v>1923</v>
      </c>
      <c r="D721" s="42" t="s">
        <v>841</v>
      </c>
      <c r="E721" s="42" t="s">
        <v>2893</v>
      </c>
      <c r="F721" s="42" t="s">
        <v>3173</v>
      </c>
      <c r="G721" s="42">
        <v>3</v>
      </c>
      <c r="H721" s="42">
        <v>1</v>
      </c>
      <c r="I721" s="42" t="s">
        <v>343</v>
      </c>
      <c r="J721" s="8">
        <v>52.54</v>
      </c>
      <c r="K721" s="42">
        <v>1</v>
      </c>
      <c r="L721" s="42" t="s">
        <v>994</v>
      </c>
      <c r="M721" s="11">
        <v>42380</v>
      </c>
      <c r="N721" s="9" t="s">
        <v>367</v>
      </c>
      <c r="O721" s="9">
        <v>1004820.04</v>
      </c>
      <c r="P721" s="9"/>
      <c r="Q721" s="9"/>
      <c r="R721" s="42" t="s">
        <v>2558</v>
      </c>
      <c r="S721" s="11" t="s">
        <v>3631</v>
      </c>
      <c r="T721" s="42" t="s">
        <v>2492</v>
      </c>
      <c r="U721" s="42" t="s">
        <v>3632</v>
      </c>
      <c r="V721" s="42" t="s">
        <v>3633</v>
      </c>
      <c r="W721" s="42"/>
      <c r="X721" s="42"/>
    </row>
    <row r="722" spans="1:24" s="5" customFormat="1" ht="91.9" customHeight="1">
      <c r="A722" s="49">
        <v>711</v>
      </c>
      <c r="B722" s="11">
        <v>45292</v>
      </c>
      <c r="C722" s="42" t="s">
        <v>1923</v>
      </c>
      <c r="D722" s="42" t="s">
        <v>2585</v>
      </c>
      <c r="E722" s="42" t="s">
        <v>2894</v>
      </c>
      <c r="F722" s="42" t="s">
        <v>3173</v>
      </c>
      <c r="G722" s="42">
        <v>3</v>
      </c>
      <c r="H722" s="42">
        <v>2</v>
      </c>
      <c r="I722" s="42" t="s">
        <v>5003</v>
      </c>
      <c r="J722" s="8">
        <v>58.73</v>
      </c>
      <c r="K722" s="42">
        <v>2</v>
      </c>
      <c r="L722" s="42" t="s">
        <v>994</v>
      </c>
      <c r="M722" s="11">
        <v>39442</v>
      </c>
      <c r="N722" s="9" t="s">
        <v>5002</v>
      </c>
      <c r="O722" s="9">
        <v>1554901.39</v>
      </c>
      <c r="P722" s="9">
        <v>349011.69</v>
      </c>
      <c r="Q722" s="9"/>
      <c r="R722" s="42"/>
      <c r="S722" s="42"/>
      <c r="T722" s="42"/>
      <c r="U722" s="42"/>
      <c r="V722" s="42"/>
      <c r="W722" s="42" t="s">
        <v>5926</v>
      </c>
      <c r="X722" s="42"/>
    </row>
    <row r="723" spans="1:24" s="5" customFormat="1" ht="208.5" customHeight="1">
      <c r="A723" s="49">
        <v>712</v>
      </c>
      <c r="B723" s="11">
        <v>45292</v>
      </c>
      <c r="C723" s="42" t="s">
        <v>1923</v>
      </c>
      <c r="D723" s="42" t="s">
        <v>3310</v>
      </c>
      <c r="E723" s="42" t="s">
        <v>243</v>
      </c>
      <c r="F723" s="42" t="s">
        <v>3173</v>
      </c>
      <c r="G723" s="42">
        <v>3</v>
      </c>
      <c r="H723" s="42">
        <v>3</v>
      </c>
      <c r="I723" s="42" t="s">
        <v>5004</v>
      </c>
      <c r="J723" s="8" t="s">
        <v>5746</v>
      </c>
      <c r="K723" s="42">
        <v>3</v>
      </c>
      <c r="L723" s="42" t="s">
        <v>994</v>
      </c>
      <c r="M723" s="11">
        <v>42095</v>
      </c>
      <c r="N723" s="9" t="s">
        <v>5005</v>
      </c>
      <c r="O723" s="9">
        <v>3038111.11</v>
      </c>
      <c r="P723" s="9">
        <v>500394.77</v>
      </c>
      <c r="Q723" s="9"/>
      <c r="R723" s="42" t="s">
        <v>4986</v>
      </c>
      <c r="S723" s="11" t="s">
        <v>4987</v>
      </c>
      <c r="T723" s="42" t="s">
        <v>4988</v>
      </c>
      <c r="U723" s="42" t="s">
        <v>4989</v>
      </c>
      <c r="V723" s="42" t="s">
        <v>4947</v>
      </c>
      <c r="W723" s="42" t="s">
        <v>5925</v>
      </c>
      <c r="X723" s="42"/>
    </row>
    <row r="724" spans="1:24" s="5" customFormat="1" ht="153">
      <c r="A724" s="49">
        <v>713</v>
      </c>
      <c r="B724" s="11">
        <v>45292</v>
      </c>
      <c r="C724" s="42" t="s">
        <v>1923</v>
      </c>
      <c r="D724" s="42" t="s">
        <v>3312</v>
      </c>
      <c r="E724" s="42" t="s">
        <v>1902</v>
      </c>
      <c r="F724" s="42" t="s">
        <v>3173</v>
      </c>
      <c r="G724" s="42">
        <v>3</v>
      </c>
      <c r="H724" s="42">
        <v>4</v>
      </c>
      <c r="I724" s="42" t="s">
        <v>73</v>
      </c>
      <c r="J724" s="8">
        <f>468*277/1000</f>
        <v>129.636</v>
      </c>
      <c r="K724" s="42">
        <v>4</v>
      </c>
      <c r="L724" s="42" t="s">
        <v>994</v>
      </c>
      <c r="M724" s="11">
        <v>41941</v>
      </c>
      <c r="N724" s="9" t="s">
        <v>3311</v>
      </c>
      <c r="O724" s="9">
        <v>2480998.3999999999</v>
      </c>
      <c r="P724" s="9"/>
      <c r="Q724" s="9"/>
      <c r="R724" s="42" t="s">
        <v>4115</v>
      </c>
      <c r="S724" s="11" t="s">
        <v>4116</v>
      </c>
      <c r="T724" s="42" t="s">
        <v>4117</v>
      </c>
      <c r="U724" s="42" t="s">
        <v>4114</v>
      </c>
      <c r="V724" s="42" t="s">
        <v>3771</v>
      </c>
      <c r="W724" s="42" t="s">
        <v>3973</v>
      </c>
      <c r="X724" s="42"/>
    </row>
    <row r="725" spans="1:24" s="5" customFormat="1" ht="211.5" customHeight="1">
      <c r="A725" s="49">
        <v>714</v>
      </c>
      <c r="B725" s="11">
        <v>45292</v>
      </c>
      <c r="C725" s="42" t="s">
        <v>1923</v>
      </c>
      <c r="D725" s="42" t="s">
        <v>3314</v>
      </c>
      <c r="E725" s="42" t="s">
        <v>133</v>
      </c>
      <c r="F725" s="42" t="s">
        <v>3173</v>
      </c>
      <c r="G725" s="42">
        <v>3</v>
      </c>
      <c r="H725" s="42">
        <v>5</v>
      </c>
      <c r="I725" s="42" t="s">
        <v>3127</v>
      </c>
      <c r="J725" s="8">
        <v>110.94</v>
      </c>
      <c r="K725" s="42">
        <v>2</v>
      </c>
      <c r="L725" s="42" t="s">
        <v>994</v>
      </c>
      <c r="M725" s="11">
        <v>42475</v>
      </c>
      <c r="N725" s="9" t="s">
        <v>3313</v>
      </c>
      <c r="O725" s="9">
        <v>2123229.0699999998</v>
      </c>
      <c r="P725" s="9"/>
      <c r="Q725" s="9"/>
      <c r="R725" s="42" t="s">
        <v>3993</v>
      </c>
      <c r="S725" s="11" t="s">
        <v>3983</v>
      </c>
      <c r="T725" s="42" t="s">
        <v>3984</v>
      </c>
      <c r="U725" s="42" t="s">
        <v>3982</v>
      </c>
      <c r="V725" s="57" t="s">
        <v>3985</v>
      </c>
      <c r="W725" s="42"/>
      <c r="X725" s="42"/>
    </row>
    <row r="726" spans="1:24" s="5" customFormat="1" ht="185.25" customHeight="1">
      <c r="A726" s="49">
        <v>715</v>
      </c>
      <c r="B726" s="11">
        <v>45292</v>
      </c>
      <c r="C726" s="42" t="s">
        <v>1923</v>
      </c>
      <c r="D726" s="42" t="s">
        <v>734</v>
      </c>
      <c r="E726" s="42" t="s">
        <v>1515</v>
      </c>
      <c r="F726" s="42" t="s">
        <v>3173</v>
      </c>
      <c r="G726" s="42">
        <v>3</v>
      </c>
      <c r="H726" s="42">
        <v>7</v>
      </c>
      <c r="I726" s="42" t="s">
        <v>5214</v>
      </c>
      <c r="J726" s="8">
        <v>130.9</v>
      </c>
      <c r="K726" s="42">
        <v>4</v>
      </c>
      <c r="L726" s="42" t="s">
        <v>994</v>
      </c>
      <c r="M726" s="11">
        <v>42164</v>
      </c>
      <c r="N726" s="9" t="s">
        <v>2661</v>
      </c>
      <c r="O726" s="9">
        <v>3003815.47</v>
      </c>
      <c r="P726" s="9"/>
      <c r="Q726" s="9"/>
      <c r="R726" s="42" t="s">
        <v>4655</v>
      </c>
      <c r="S726" s="11" t="s">
        <v>4049</v>
      </c>
      <c r="T726" s="42" t="s">
        <v>4046</v>
      </c>
      <c r="U726" s="42" t="s">
        <v>4048</v>
      </c>
      <c r="V726" s="57" t="s">
        <v>4047</v>
      </c>
      <c r="W726" s="42" t="s">
        <v>3974</v>
      </c>
      <c r="X726" s="42"/>
    </row>
    <row r="727" spans="1:24" s="5" customFormat="1" ht="38.25">
      <c r="A727" s="49">
        <v>716</v>
      </c>
      <c r="B727" s="11">
        <v>45292</v>
      </c>
      <c r="C727" s="42" t="s">
        <v>1923</v>
      </c>
      <c r="D727" s="42" t="s">
        <v>1994</v>
      </c>
      <c r="E727" s="42" t="s">
        <v>531</v>
      </c>
      <c r="F727" s="42" t="s">
        <v>3173</v>
      </c>
      <c r="G727" s="42">
        <v>4</v>
      </c>
      <c r="H727" s="42">
        <v>1</v>
      </c>
      <c r="I727" s="42"/>
      <c r="J727" s="8">
        <v>93.1</v>
      </c>
      <c r="K727" s="42">
        <v>1</v>
      </c>
      <c r="L727" s="42" t="s">
        <v>994</v>
      </c>
      <c r="M727" s="42"/>
      <c r="N727" s="9" t="s">
        <v>5713</v>
      </c>
      <c r="O727" s="9">
        <v>1813389.7</v>
      </c>
      <c r="P727" s="9"/>
      <c r="Q727" s="9"/>
      <c r="R727" s="42" t="s">
        <v>3714</v>
      </c>
      <c r="S727" s="11">
        <v>29265</v>
      </c>
      <c r="T727" s="42" t="s">
        <v>266</v>
      </c>
      <c r="U727" s="42" t="s">
        <v>3715</v>
      </c>
      <c r="V727" s="42">
        <v>31.98</v>
      </c>
      <c r="W727" s="42"/>
      <c r="X727" s="42"/>
    </row>
    <row r="728" spans="1:24" s="5" customFormat="1" ht="51">
      <c r="A728" s="49">
        <v>717</v>
      </c>
      <c r="B728" s="11">
        <v>45292</v>
      </c>
      <c r="C728" s="42" t="s">
        <v>1923</v>
      </c>
      <c r="D728" s="42" t="s">
        <v>3458</v>
      </c>
      <c r="E728" s="42" t="s">
        <v>4259</v>
      </c>
      <c r="F728" s="42" t="s">
        <v>3335</v>
      </c>
      <c r="G728" s="42">
        <v>7</v>
      </c>
      <c r="H728" s="42">
        <v>1</v>
      </c>
      <c r="I728" s="42" t="s">
        <v>6027</v>
      </c>
      <c r="J728" s="8">
        <v>31.42</v>
      </c>
      <c r="K728" s="42">
        <v>1</v>
      </c>
      <c r="L728" s="42" t="s">
        <v>994</v>
      </c>
      <c r="M728" s="11">
        <v>39561</v>
      </c>
      <c r="N728" s="9" t="s">
        <v>1379</v>
      </c>
      <c r="O728" s="9">
        <v>579075.78</v>
      </c>
      <c r="P728" s="9"/>
      <c r="Q728" s="9"/>
      <c r="R728" s="42" t="s">
        <v>6120</v>
      </c>
      <c r="S728" s="11">
        <v>45267</v>
      </c>
      <c r="T728" s="42" t="s">
        <v>266</v>
      </c>
      <c r="U728" s="42" t="s">
        <v>6121</v>
      </c>
      <c r="V728" s="42"/>
      <c r="W728" s="42"/>
      <c r="X728" s="42"/>
    </row>
    <row r="729" spans="1:24" s="5" customFormat="1" ht="51">
      <c r="A729" s="49">
        <v>718</v>
      </c>
      <c r="B729" s="11">
        <v>45292</v>
      </c>
      <c r="C729" s="42" t="s">
        <v>1923</v>
      </c>
      <c r="D729" s="42" t="s">
        <v>3459</v>
      </c>
      <c r="E729" s="42" t="s">
        <v>4148</v>
      </c>
      <c r="F729" s="42" t="s">
        <v>3335</v>
      </c>
      <c r="G729" s="42">
        <v>7</v>
      </c>
      <c r="H729" s="42" t="s">
        <v>1919</v>
      </c>
      <c r="I729" s="42" t="s">
        <v>3460</v>
      </c>
      <c r="J729" s="8">
        <v>51.15</v>
      </c>
      <c r="K729" s="42">
        <v>2</v>
      </c>
      <c r="L729" s="42" t="s">
        <v>994</v>
      </c>
      <c r="M729" s="11">
        <v>42380</v>
      </c>
      <c r="N729" s="9" t="s">
        <v>3461</v>
      </c>
      <c r="O729" s="9">
        <v>980832.24</v>
      </c>
      <c r="P729" s="9"/>
      <c r="Q729" s="9"/>
      <c r="R729" s="42" t="s">
        <v>1917</v>
      </c>
      <c r="S729" s="11">
        <v>41978</v>
      </c>
      <c r="T729" s="42" t="s">
        <v>266</v>
      </c>
      <c r="U729" s="42" t="s">
        <v>1918</v>
      </c>
      <c r="V729" s="42" t="s">
        <v>1920</v>
      </c>
      <c r="W729" s="42"/>
      <c r="X729" s="42" t="s">
        <v>3975</v>
      </c>
    </row>
    <row r="730" spans="1:24" s="5" customFormat="1" ht="76.5">
      <c r="A730" s="49">
        <v>719</v>
      </c>
      <c r="B730" s="11">
        <v>45292</v>
      </c>
      <c r="C730" s="42" t="s">
        <v>1923</v>
      </c>
      <c r="D730" s="42" t="s">
        <v>736</v>
      </c>
      <c r="E730" s="42" t="s">
        <v>1897</v>
      </c>
      <c r="F730" s="42" t="s">
        <v>3173</v>
      </c>
      <c r="G730" s="42">
        <v>7</v>
      </c>
      <c r="H730" s="42">
        <v>9</v>
      </c>
      <c r="I730" s="42" t="s">
        <v>1898</v>
      </c>
      <c r="J730" s="8">
        <f>514.1*246/1000</f>
        <v>126.46860000000001</v>
      </c>
      <c r="K730" s="42">
        <v>3</v>
      </c>
      <c r="L730" s="42" t="s">
        <v>994</v>
      </c>
      <c r="M730" s="11">
        <v>39426</v>
      </c>
      <c r="N730" s="9" t="s">
        <v>735</v>
      </c>
      <c r="O730" s="9">
        <v>2916859.19</v>
      </c>
      <c r="P730" s="9"/>
      <c r="Q730" s="9"/>
      <c r="R730" s="42" t="s">
        <v>5652</v>
      </c>
      <c r="S730" s="11">
        <v>42054</v>
      </c>
      <c r="T730" s="42" t="s">
        <v>266</v>
      </c>
      <c r="U730" s="42" t="s">
        <v>4170</v>
      </c>
      <c r="V730" s="42">
        <v>25.8</v>
      </c>
      <c r="W730" s="42"/>
      <c r="X730" s="42"/>
    </row>
    <row r="731" spans="1:24" s="5" customFormat="1" ht="55.9" customHeight="1">
      <c r="A731" s="49">
        <v>720</v>
      </c>
      <c r="B731" s="11">
        <v>45292</v>
      </c>
      <c r="C731" s="42" t="s">
        <v>1923</v>
      </c>
      <c r="D731" s="42" t="s">
        <v>3463</v>
      </c>
      <c r="E731" s="42" t="s">
        <v>1270</v>
      </c>
      <c r="F731" s="42" t="s">
        <v>3173</v>
      </c>
      <c r="G731" s="42">
        <v>7</v>
      </c>
      <c r="H731" s="42">
        <v>10</v>
      </c>
      <c r="I731" s="42" t="s">
        <v>3462</v>
      </c>
      <c r="J731" s="8">
        <v>181.48</v>
      </c>
      <c r="K731" s="42">
        <v>4</v>
      </c>
      <c r="L731" s="42" t="s">
        <v>994</v>
      </c>
      <c r="M731" s="11">
        <v>42019</v>
      </c>
      <c r="N731" s="9" t="s">
        <v>5006</v>
      </c>
      <c r="O731" s="9">
        <v>3471795.89</v>
      </c>
      <c r="P731" s="9">
        <v>1465432.26</v>
      </c>
      <c r="Q731" s="9"/>
      <c r="R731" s="42" t="s">
        <v>1615</v>
      </c>
      <c r="S731" s="11" t="s">
        <v>1616</v>
      </c>
      <c r="T731" s="42" t="s">
        <v>1593</v>
      </c>
      <c r="U731" s="42" t="s">
        <v>1594</v>
      </c>
      <c r="V731" s="42" t="s">
        <v>1595</v>
      </c>
      <c r="W731" s="42" t="s">
        <v>5924</v>
      </c>
      <c r="X731" s="42"/>
    </row>
    <row r="732" spans="1:24" s="5" customFormat="1" ht="46.15" customHeight="1">
      <c r="A732" s="49">
        <v>721</v>
      </c>
      <c r="B732" s="11">
        <v>45292</v>
      </c>
      <c r="C732" s="42" t="s">
        <v>1923</v>
      </c>
      <c r="D732" s="42" t="s">
        <v>825</v>
      </c>
      <c r="E732" s="42" t="s">
        <v>1899</v>
      </c>
      <c r="F732" s="42" t="s">
        <v>3173</v>
      </c>
      <c r="G732" s="42">
        <v>7</v>
      </c>
      <c r="H732" s="42">
        <v>12</v>
      </c>
      <c r="I732" s="42" t="s">
        <v>463</v>
      </c>
      <c r="J732" s="8">
        <f>382.62*140/1000</f>
        <v>53.566800000000001</v>
      </c>
      <c r="K732" s="42">
        <v>2</v>
      </c>
      <c r="L732" s="42" t="s">
        <v>994</v>
      </c>
      <c r="M732" s="11">
        <v>39461</v>
      </c>
      <c r="N732" s="9" t="s">
        <v>2756</v>
      </c>
      <c r="O732" s="9">
        <v>1025653.88</v>
      </c>
      <c r="P732" s="9"/>
      <c r="Q732" s="9"/>
      <c r="R732" s="42"/>
      <c r="S732" s="42"/>
      <c r="T732" s="42"/>
      <c r="U732" s="42"/>
      <c r="V732" s="42"/>
      <c r="W732" s="42"/>
      <c r="X732" s="42"/>
    </row>
    <row r="733" spans="1:24" s="5" customFormat="1" ht="51">
      <c r="A733" s="49">
        <v>722</v>
      </c>
      <c r="B733" s="11">
        <v>45292</v>
      </c>
      <c r="C733" s="42" t="s">
        <v>1923</v>
      </c>
      <c r="D733" s="42" t="s">
        <v>703</v>
      </c>
      <c r="E733" s="42" t="s">
        <v>464</v>
      </c>
      <c r="F733" s="42" t="s">
        <v>3173</v>
      </c>
      <c r="G733" s="42">
        <v>7</v>
      </c>
      <c r="H733" s="42">
        <v>13</v>
      </c>
      <c r="I733" s="42" t="s">
        <v>2368</v>
      </c>
      <c r="J733" s="8">
        <v>31.39</v>
      </c>
      <c r="K733" s="42">
        <v>3</v>
      </c>
      <c r="L733" s="42" t="s">
        <v>994</v>
      </c>
      <c r="M733" s="11">
        <v>42324</v>
      </c>
      <c r="N733" s="9" t="s">
        <v>702</v>
      </c>
      <c r="O733" s="9">
        <v>596973.73</v>
      </c>
      <c r="P733" s="9"/>
      <c r="Q733" s="9"/>
      <c r="R733" s="42" t="s">
        <v>957</v>
      </c>
      <c r="S733" s="11">
        <v>42054</v>
      </c>
      <c r="T733" s="42" t="s">
        <v>266</v>
      </c>
      <c r="U733" s="42" t="s">
        <v>3306</v>
      </c>
      <c r="V733" s="42">
        <v>9.42</v>
      </c>
      <c r="W733" s="42"/>
      <c r="X733" s="42"/>
    </row>
    <row r="734" spans="1:24" s="5" customFormat="1" ht="38.25">
      <c r="A734" s="49">
        <v>723</v>
      </c>
      <c r="B734" s="11">
        <v>45292</v>
      </c>
      <c r="C734" s="42" t="s">
        <v>1923</v>
      </c>
      <c r="D734" s="42" t="s">
        <v>3135</v>
      </c>
      <c r="E734" s="42" t="s">
        <v>1271</v>
      </c>
      <c r="F734" s="42" t="s">
        <v>3173</v>
      </c>
      <c r="G734" s="42">
        <v>7</v>
      </c>
      <c r="H734" s="42">
        <v>14</v>
      </c>
      <c r="I734" s="42" t="s">
        <v>3134</v>
      </c>
      <c r="J734" s="8">
        <v>27.36</v>
      </c>
      <c r="K734" s="42">
        <v>4</v>
      </c>
      <c r="L734" s="42" t="s">
        <v>994</v>
      </c>
      <c r="M734" s="11">
        <v>39492</v>
      </c>
      <c r="N734" s="9" t="s">
        <v>1916</v>
      </c>
      <c r="O734" s="9">
        <v>523142.42</v>
      </c>
      <c r="P734" s="9"/>
      <c r="Q734" s="9"/>
      <c r="R734" s="42" t="s">
        <v>4949</v>
      </c>
      <c r="S734" s="11">
        <v>42486</v>
      </c>
      <c r="T734" s="11">
        <v>42850</v>
      </c>
      <c r="U734" s="42" t="s">
        <v>4950</v>
      </c>
      <c r="V734" s="48">
        <v>18</v>
      </c>
      <c r="W734" s="42"/>
      <c r="X734" s="42"/>
    </row>
    <row r="735" spans="1:24" s="5" customFormat="1" ht="38.25">
      <c r="A735" s="49">
        <v>724</v>
      </c>
      <c r="B735" s="11">
        <v>45292</v>
      </c>
      <c r="C735" s="42" t="s">
        <v>1923</v>
      </c>
      <c r="D735" s="42" t="s">
        <v>1990</v>
      </c>
      <c r="E735" s="42" t="s">
        <v>2284</v>
      </c>
      <c r="F735" s="42" t="s">
        <v>3173</v>
      </c>
      <c r="G735" s="42">
        <v>9</v>
      </c>
      <c r="H735" s="42">
        <v>11</v>
      </c>
      <c r="I735" s="42"/>
      <c r="J735" s="8">
        <v>45.3</v>
      </c>
      <c r="K735" s="42">
        <v>3</v>
      </c>
      <c r="L735" s="42" t="s">
        <v>994</v>
      </c>
      <c r="M735" s="42"/>
      <c r="N735" s="9" t="s">
        <v>5712</v>
      </c>
      <c r="O735" s="9">
        <v>866960.01</v>
      </c>
      <c r="P735" s="9"/>
      <c r="Q735" s="9"/>
      <c r="R735" s="42"/>
      <c r="S735" s="42"/>
      <c r="T735" s="42"/>
      <c r="U735" s="42"/>
      <c r="V735" s="42"/>
      <c r="W735" s="42"/>
      <c r="X735" s="42"/>
    </row>
    <row r="736" spans="1:24" s="5" customFormat="1" ht="51">
      <c r="A736" s="49">
        <v>725</v>
      </c>
      <c r="B736" s="11">
        <v>45292</v>
      </c>
      <c r="C736" s="42" t="s">
        <v>1923</v>
      </c>
      <c r="D736" s="42" t="s">
        <v>1991</v>
      </c>
      <c r="E736" s="42" t="s">
        <v>2445</v>
      </c>
      <c r="F736" s="42" t="s">
        <v>3173</v>
      </c>
      <c r="G736" s="42">
        <v>9</v>
      </c>
      <c r="H736" s="42">
        <v>33</v>
      </c>
      <c r="I736" s="42"/>
      <c r="J736" s="8">
        <v>50.4</v>
      </c>
      <c r="K736" s="42">
        <v>7</v>
      </c>
      <c r="L736" s="42" t="s">
        <v>994</v>
      </c>
      <c r="M736" s="42"/>
      <c r="N736" s="9" t="s">
        <v>5711</v>
      </c>
      <c r="O736" s="9">
        <v>964564.78</v>
      </c>
      <c r="P736" s="9"/>
      <c r="Q736" s="9"/>
      <c r="R736" s="42" t="s">
        <v>4619</v>
      </c>
      <c r="S736" s="11">
        <v>43895</v>
      </c>
      <c r="T736" s="42" t="s">
        <v>266</v>
      </c>
      <c r="U736" s="42" t="s">
        <v>4077</v>
      </c>
      <c r="V736" s="42"/>
      <c r="W736" s="42"/>
      <c r="X736" s="42"/>
    </row>
    <row r="737" spans="1:24" s="5" customFormat="1" ht="38.25">
      <c r="A737" s="49">
        <v>726</v>
      </c>
      <c r="B737" s="11">
        <v>45292</v>
      </c>
      <c r="C737" s="42" t="s">
        <v>1923</v>
      </c>
      <c r="D737" s="42" t="s">
        <v>1992</v>
      </c>
      <c r="E737" s="42" t="s">
        <v>2446</v>
      </c>
      <c r="F737" s="42" t="s">
        <v>3173</v>
      </c>
      <c r="G737" s="42">
        <v>9</v>
      </c>
      <c r="H737" s="42">
        <v>43</v>
      </c>
      <c r="I737" s="42"/>
      <c r="J737" s="8">
        <v>49.9</v>
      </c>
      <c r="K737" s="42">
        <v>9</v>
      </c>
      <c r="L737" s="42" t="s">
        <v>994</v>
      </c>
      <c r="M737" s="42"/>
      <c r="N737" s="9" t="s">
        <v>5710</v>
      </c>
      <c r="O737" s="9">
        <v>954995.68</v>
      </c>
      <c r="P737" s="9"/>
      <c r="Q737" s="9"/>
      <c r="R737" s="42" t="s">
        <v>13</v>
      </c>
      <c r="S737" s="11">
        <v>32730</v>
      </c>
      <c r="T737" s="42" t="s">
        <v>266</v>
      </c>
      <c r="U737" s="42" t="s">
        <v>14</v>
      </c>
      <c r="V737" s="42">
        <v>31.83</v>
      </c>
      <c r="W737" s="42"/>
      <c r="X737" s="42"/>
    </row>
    <row r="738" spans="1:24" s="5" customFormat="1" ht="38.25">
      <c r="A738" s="49">
        <v>727</v>
      </c>
      <c r="B738" s="11">
        <v>45292</v>
      </c>
      <c r="C738" s="42" t="s">
        <v>1923</v>
      </c>
      <c r="D738" s="42" t="s">
        <v>1003</v>
      </c>
      <c r="E738" s="42" t="s">
        <v>967</v>
      </c>
      <c r="F738" s="42" t="s">
        <v>3173</v>
      </c>
      <c r="G738" s="42" t="s">
        <v>629</v>
      </c>
      <c r="H738" s="42">
        <v>41</v>
      </c>
      <c r="I738" s="42"/>
      <c r="J738" s="8">
        <v>44.1</v>
      </c>
      <c r="K738" s="42">
        <v>1</v>
      </c>
      <c r="L738" s="42" t="s">
        <v>994</v>
      </c>
      <c r="M738" s="42"/>
      <c r="N738" s="9" t="s">
        <v>5709</v>
      </c>
      <c r="O738" s="9">
        <v>856764.22</v>
      </c>
      <c r="P738" s="9"/>
      <c r="Q738" s="9"/>
      <c r="R738" s="42"/>
      <c r="S738" s="42"/>
      <c r="T738" s="42"/>
      <c r="U738" s="42"/>
      <c r="V738" s="42"/>
      <c r="W738" s="42"/>
      <c r="X738" s="42"/>
    </row>
    <row r="739" spans="1:24" s="5" customFormat="1" ht="51">
      <c r="A739" s="49">
        <v>728</v>
      </c>
      <c r="B739" s="11">
        <v>45292</v>
      </c>
      <c r="C739" s="42" t="s">
        <v>1923</v>
      </c>
      <c r="D739" s="42" t="s">
        <v>2847</v>
      </c>
      <c r="E739" s="42" t="s">
        <v>544</v>
      </c>
      <c r="F739" s="42" t="s">
        <v>3173</v>
      </c>
      <c r="G739" s="42">
        <v>10</v>
      </c>
      <c r="H739" s="42">
        <v>2</v>
      </c>
      <c r="I739" s="42"/>
      <c r="J739" s="8">
        <v>42</v>
      </c>
      <c r="K739" s="42">
        <v>1</v>
      </c>
      <c r="L739" s="42" t="s">
        <v>994</v>
      </c>
      <c r="M739" s="42"/>
      <c r="N739" s="9" t="s">
        <v>5708</v>
      </c>
      <c r="O739" s="9">
        <v>803803.98</v>
      </c>
      <c r="P739" s="9"/>
      <c r="Q739" s="9"/>
      <c r="R739" s="42" t="s">
        <v>4066</v>
      </c>
      <c r="S739" s="11">
        <v>41402</v>
      </c>
      <c r="T739" s="42" t="s">
        <v>266</v>
      </c>
      <c r="U739" s="42" t="s">
        <v>4067</v>
      </c>
      <c r="V739" s="42">
        <v>41.96</v>
      </c>
      <c r="W739" s="42"/>
      <c r="X739" s="42"/>
    </row>
    <row r="740" spans="1:24" s="5" customFormat="1" ht="51">
      <c r="A740" s="49">
        <v>729</v>
      </c>
      <c r="B740" s="11">
        <v>45292</v>
      </c>
      <c r="C740" s="42" t="s">
        <v>1923</v>
      </c>
      <c r="D740" s="42" t="s">
        <v>2848</v>
      </c>
      <c r="E740" s="42" t="s">
        <v>2157</v>
      </c>
      <c r="F740" s="42" t="s">
        <v>3173</v>
      </c>
      <c r="G740" s="42">
        <v>10</v>
      </c>
      <c r="H740" s="42">
        <v>17</v>
      </c>
      <c r="I740" s="42"/>
      <c r="J740" s="8">
        <v>55.7</v>
      </c>
      <c r="K740" s="42">
        <v>1</v>
      </c>
      <c r="L740" s="42" t="s">
        <v>994</v>
      </c>
      <c r="M740" s="42"/>
      <c r="N740" s="9" t="s">
        <v>5707</v>
      </c>
      <c r="O740" s="9">
        <v>1065997.18</v>
      </c>
      <c r="P740" s="9"/>
      <c r="Q740" s="9"/>
      <c r="R740" s="42" t="s">
        <v>2092</v>
      </c>
      <c r="S740" s="11">
        <v>33129</v>
      </c>
      <c r="T740" s="42" t="s">
        <v>266</v>
      </c>
      <c r="U740" s="42" t="s">
        <v>2091</v>
      </c>
      <c r="V740" s="42"/>
      <c r="W740" s="42"/>
      <c r="X740" s="42"/>
    </row>
    <row r="741" spans="1:24" s="5" customFormat="1" ht="51">
      <c r="A741" s="49">
        <v>730</v>
      </c>
      <c r="B741" s="11">
        <v>45292</v>
      </c>
      <c r="C741" s="42" t="s">
        <v>1923</v>
      </c>
      <c r="D741" s="42" t="s">
        <v>2849</v>
      </c>
      <c r="E741" s="42" t="s">
        <v>2158</v>
      </c>
      <c r="F741" s="42" t="s">
        <v>3173</v>
      </c>
      <c r="G741" s="42">
        <v>10</v>
      </c>
      <c r="H741" s="42">
        <v>37</v>
      </c>
      <c r="I741" s="42"/>
      <c r="J741" s="8">
        <v>43.8</v>
      </c>
      <c r="K741" s="42">
        <v>2</v>
      </c>
      <c r="L741" s="42" t="s">
        <v>994</v>
      </c>
      <c r="M741" s="42"/>
      <c r="N741" s="9" t="s">
        <v>5706</v>
      </c>
      <c r="O741" s="9">
        <v>838252.72</v>
      </c>
      <c r="P741" s="9"/>
      <c r="Q741" s="9"/>
      <c r="R741" s="42" t="s">
        <v>2093</v>
      </c>
      <c r="S741" s="11">
        <v>23567</v>
      </c>
      <c r="T741" s="42" t="s">
        <v>266</v>
      </c>
      <c r="U741" s="42" t="s">
        <v>2094</v>
      </c>
      <c r="V741" s="42"/>
      <c r="W741" s="42"/>
      <c r="X741" s="42"/>
    </row>
    <row r="742" spans="1:24" s="5" customFormat="1" ht="38.25">
      <c r="A742" s="49">
        <v>731</v>
      </c>
      <c r="B742" s="11">
        <v>45292</v>
      </c>
      <c r="C742" s="42" t="s">
        <v>1923</v>
      </c>
      <c r="D742" s="42" t="s">
        <v>2850</v>
      </c>
      <c r="E742" s="42" t="s">
        <v>2528</v>
      </c>
      <c r="F742" s="42" t="s">
        <v>3173</v>
      </c>
      <c r="G742" s="42" t="s">
        <v>1453</v>
      </c>
      <c r="H742" s="42">
        <v>14</v>
      </c>
      <c r="I742" s="42"/>
      <c r="J742" s="8">
        <v>50.5</v>
      </c>
      <c r="K742" s="42">
        <v>4</v>
      </c>
      <c r="L742" s="42" t="s">
        <v>994</v>
      </c>
      <c r="M742" s="42"/>
      <c r="N742" s="9" t="s">
        <v>5705</v>
      </c>
      <c r="O742" s="9">
        <v>998515.8</v>
      </c>
      <c r="P742" s="9"/>
      <c r="Q742" s="9"/>
      <c r="R742" s="42"/>
      <c r="S742" s="42"/>
      <c r="T742" s="42"/>
      <c r="U742" s="42"/>
      <c r="V742" s="42"/>
      <c r="W742" s="42"/>
      <c r="X742" s="42"/>
    </row>
    <row r="743" spans="1:24" s="5" customFormat="1" ht="38.25">
      <c r="A743" s="49">
        <v>732</v>
      </c>
      <c r="B743" s="11">
        <v>45292</v>
      </c>
      <c r="C743" s="42" t="s">
        <v>1923</v>
      </c>
      <c r="D743" s="42" t="s">
        <v>2851</v>
      </c>
      <c r="E743" s="42" t="s">
        <v>2447</v>
      </c>
      <c r="F743" s="42" t="s">
        <v>3173</v>
      </c>
      <c r="G743" s="42" t="s">
        <v>2674</v>
      </c>
      <c r="H743" s="42">
        <v>41</v>
      </c>
      <c r="I743" s="42"/>
      <c r="J743" s="8">
        <v>43</v>
      </c>
      <c r="K743" s="42">
        <v>1</v>
      </c>
      <c r="L743" s="42" t="s">
        <v>994</v>
      </c>
      <c r="M743" s="42"/>
      <c r="N743" s="9" t="s">
        <v>5704</v>
      </c>
      <c r="O743" s="9">
        <v>835393.68</v>
      </c>
      <c r="P743" s="9"/>
      <c r="Q743" s="9"/>
      <c r="R743" s="42"/>
      <c r="S743" s="42"/>
      <c r="T743" s="42"/>
      <c r="U743" s="42"/>
      <c r="V743" s="42"/>
      <c r="W743" s="42"/>
      <c r="X743" s="42"/>
    </row>
    <row r="744" spans="1:24" s="5" customFormat="1" ht="38.25">
      <c r="A744" s="49">
        <v>733</v>
      </c>
      <c r="B744" s="11">
        <v>45292</v>
      </c>
      <c r="C744" s="42" t="s">
        <v>1923</v>
      </c>
      <c r="D744" s="42" t="s">
        <v>2852</v>
      </c>
      <c r="E744" s="42" t="s">
        <v>1039</v>
      </c>
      <c r="F744" s="42" t="s">
        <v>3173</v>
      </c>
      <c r="G744" s="42" t="s">
        <v>2674</v>
      </c>
      <c r="H744" s="42">
        <v>94</v>
      </c>
      <c r="I744" s="42"/>
      <c r="J744" s="8">
        <v>49.8</v>
      </c>
      <c r="K744" s="42">
        <v>4</v>
      </c>
      <c r="L744" s="42" t="s">
        <v>994</v>
      </c>
      <c r="M744" s="42"/>
      <c r="N744" s="9" t="s">
        <v>5743</v>
      </c>
      <c r="O744" s="9">
        <v>967502.45</v>
      </c>
      <c r="P744" s="9"/>
      <c r="Q744" s="9"/>
      <c r="R744" s="42" t="s">
        <v>3819</v>
      </c>
      <c r="S744" s="11">
        <v>43181</v>
      </c>
      <c r="T744" s="42" t="s">
        <v>266</v>
      </c>
      <c r="U744" s="42" t="s">
        <v>3820</v>
      </c>
      <c r="V744" s="42">
        <v>49.83</v>
      </c>
      <c r="W744" s="42"/>
      <c r="X744" s="42"/>
    </row>
    <row r="745" spans="1:24" s="5" customFormat="1" ht="52.5" customHeight="1">
      <c r="A745" s="49">
        <v>734</v>
      </c>
      <c r="B745" s="11">
        <v>45292</v>
      </c>
      <c r="C745" s="42" t="s">
        <v>1923</v>
      </c>
      <c r="D745" s="42" t="s">
        <v>2853</v>
      </c>
      <c r="E745" s="42" t="s">
        <v>1517</v>
      </c>
      <c r="F745" s="42" t="s">
        <v>3173</v>
      </c>
      <c r="G745" s="42" t="s">
        <v>322</v>
      </c>
      <c r="H745" s="42">
        <v>48</v>
      </c>
      <c r="I745" s="42"/>
      <c r="J745" s="8">
        <v>58.8</v>
      </c>
      <c r="K745" s="42">
        <v>2</v>
      </c>
      <c r="L745" s="42" t="s">
        <v>994</v>
      </c>
      <c r="M745" s="11">
        <v>43193</v>
      </c>
      <c r="N745" s="9" t="s">
        <v>3800</v>
      </c>
      <c r="O745" s="9">
        <v>1125325.57</v>
      </c>
      <c r="P745" s="9"/>
      <c r="Q745" s="9"/>
      <c r="R745" s="42" t="s">
        <v>3733</v>
      </c>
      <c r="S745" s="11">
        <v>43034</v>
      </c>
      <c r="T745" s="42" t="s">
        <v>266</v>
      </c>
      <c r="U745" s="42" t="s">
        <v>3734</v>
      </c>
      <c r="V745" s="42">
        <v>39</v>
      </c>
      <c r="W745" s="42"/>
      <c r="X745" s="42"/>
    </row>
    <row r="746" spans="1:24" s="5" customFormat="1" ht="33.75" customHeight="1">
      <c r="A746" s="49">
        <v>735</v>
      </c>
      <c r="B746" s="11">
        <v>45292</v>
      </c>
      <c r="C746" s="42" t="s">
        <v>1923</v>
      </c>
      <c r="D746" s="42" t="s">
        <v>2854</v>
      </c>
      <c r="E746" s="42" t="s">
        <v>2453</v>
      </c>
      <c r="F746" s="42" t="s">
        <v>3173</v>
      </c>
      <c r="G746" s="42" t="s">
        <v>322</v>
      </c>
      <c r="H746" s="42">
        <v>73</v>
      </c>
      <c r="I746" s="42"/>
      <c r="J746" s="8">
        <v>58.8</v>
      </c>
      <c r="K746" s="42">
        <v>4</v>
      </c>
      <c r="L746" s="42" t="s">
        <v>994</v>
      </c>
      <c r="M746" s="11">
        <v>43193</v>
      </c>
      <c r="N746" s="9" t="s">
        <v>3801</v>
      </c>
      <c r="O746" s="9">
        <v>1125325.57</v>
      </c>
      <c r="P746" s="9"/>
      <c r="Q746" s="9"/>
      <c r="R746" s="42"/>
      <c r="S746" s="42"/>
      <c r="T746" s="42"/>
      <c r="U746" s="42"/>
      <c r="V746" s="42"/>
      <c r="W746" s="42"/>
      <c r="X746" s="42"/>
    </row>
    <row r="747" spans="1:24" s="5" customFormat="1" ht="38.25">
      <c r="A747" s="49">
        <v>736</v>
      </c>
      <c r="B747" s="11">
        <v>45292</v>
      </c>
      <c r="C747" s="42" t="s">
        <v>1923</v>
      </c>
      <c r="D747" s="42" t="s">
        <v>2855</v>
      </c>
      <c r="E747" s="42" t="s">
        <v>2673</v>
      </c>
      <c r="F747" s="42" t="s">
        <v>3173</v>
      </c>
      <c r="G747" s="42">
        <v>14</v>
      </c>
      <c r="H747" s="42">
        <v>98</v>
      </c>
      <c r="I747" s="42"/>
      <c r="J747" s="8">
        <v>55.3</v>
      </c>
      <c r="K747" s="42">
        <v>4</v>
      </c>
      <c r="L747" s="42" t="s">
        <v>994</v>
      </c>
      <c r="M747" s="42"/>
      <c r="N747" s="9" t="s">
        <v>5703</v>
      </c>
      <c r="O747" s="9">
        <v>1081436.29</v>
      </c>
      <c r="P747" s="9"/>
      <c r="Q747" s="9"/>
      <c r="R747" s="42" t="s">
        <v>4743</v>
      </c>
      <c r="S747" s="42"/>
      <c r="T747" s="42" t="s">
        <v>266</v>
      </c>
      <c r="U747" s="42" t="s">
        <v>4742</v>
      </c>
      <c r="V747" s="42"/>
      <c r="W747" s="42"/>
      <c r="X747" s="42"/>
    </row>
    <row r="748" spans="1:24" s="5" customFormat="1" ht="38.25">
      <c r="A748" s="49">
        <v>737</v>
      </c>
      <c r="B748" s="11">
        <v>45292</v>
      </c>
      <c r="C748" s="42" t="s">
        <v>1923</v>
      </c>
      <c r="D748" s="42" t="s">
        <v>2856</v>
      </c>
      <c r="E748" s="42" t="s">
        <v>2487</v>
      </c>
      <c r="F748" s="42" t="s">
        <v>3173</v>
      </c>
      <c r="G748" s="42">
        <v>14</v>
      </c>
      <c r="H748" s="42">
        <v>172</v>
      </c>
      <c r="I748" s="42"/>
      <c r="J748" s="8">
        <v>61.8</v>
      </c>
      <c r="K748" s="42">
        <v>5</v>
      </c>
      <c r="L748" s="42" t="s">
        <v>994</v>
      </c>
      <c r="M748" s="42"/>
      <c r="N748" s="9" t="s">
        <v>5702</v>
      </c>
      <c r="O748" s="9">
        <v>1208549.06</v>
      </c>
      <c r="P748" s="9"/>
      <c r="Q748" s="9"/>
      <c r="R748" s="42" t="s">
        <v>2713</v>
      </c>
      <c r="S748" s="11">
        <v>31442</v>
      </c>
      <c r="T748" s="42" t="s">
        <v>266</v>
      </c>
      <c r="U748" s="42" t="s">
        <v>2712</v>
      </c>
      <c r="V748" s="42"/>
      <c r="W748" s="42"/>
      <c r="X748" s="42"/>
    </row>
    <row r="749" spans="1:24" s="5" customFormat="1" ht="38.25">
      <c r="A749" s="49">
        <v>738</v>
      </c>
      <c r="B749" s="11">
        <v>45292</v>
      </c>
      <c r="C749" s="42" t="s">
        <v>1923</v>
      </c>
      <c r="D749" s="42" t="s">
        <v>2857</v>
      </c>
      <c r="E749" s="42" t="s">
        <v>622</v>
      </c>
      <c r="F749" s="42" t="s">
        <v>3173</v>
      </c>
      <c r="G749" s="42" t="s">
        <v>3107</v>
      </c>
      <c r="H749" s="42">
        <v>8</v>
      </c>
      <c r="I749" s="42"/>
      <c r="J749" s="8">
        <v>50.5</v>
      </c>
      <c r="K749" s="42">
        <v>3</v>
      </c>
      <c r="L749" s="42" t="s">
        <v>994</v>
      </c>
      <c r="M749" s="42"/>
      <c r="N749" s="9" t="s">
        <v>5694</v>
      </c>
      <c r="O749" s="9">
        <v>985486.8</v>
      </c>
      <c r="P749" s="9"/>
      <c r="Q749" s="9"/>
      <c r="R749" s="42" t="s">
        <v>4489</v>
      </c>
      <c r="S749" s="42"/>
      <c r="T749" s="42"/>
      <c r="U749" s="42" t="s">
        <v>4490</v>
      </c>
      <c r="V749" s="42"/>
      <c r="W749" s="42"/>
      <c r="X749" s="42"/>
    </row>
    <row r="750" spans="1:24" s="5" customFormat="1" ht="38.25">
      <c r="A750" s="49">
        <v>739</v>
      </c>
      <c r="B750" s="11">
        <v>45292</v>
      </c>
      <c r="C750" s="42" t="s">
        <v>1923</v>
      </c>
      <c r="D750" s="42" t="s">
        <v>58</v>
      </c>
      <c r="E750" s="42" t="s">
        <v>2097</v>
      </c>
      <c r="F750" s="42" t="s">
        <v>3173</v>
      </c>
      <c r="G750" s="42" t="s">
        <v>3107</v>
      </c>
      <c r="H750" s="42">
        <v>24</v>
      </c>
      <c r="I750" s="42"/>
      <c r="J750" s="8">
        <v>43.3</v>
      </c>
      <c r="K750" s="42">
        <v>3</v>
      </c>
      <c r="L750" s="42" t="s">
        <v>994</v>
      </c>
      <c r="M750" s="42"/>
      <c r="N750" s="9" t="s">
        <v>5701</v>
      </c>
      <c r="O750" s="9">
        <v>846766.57</v>
      </c>
      <c r="P750" s="9"/>
      <c r="Q750" s="9"/>
      <c r="R750" s="42" t="s">
        <v>4744</v>
      </c>
      <c r="S750" s="42"/>
      <c r="T750" s="42" t="s">
        <v>266</v>
      </c>
      <c r="U750" s="42" t="s">
        <v>4745</v>
      </c>
      <c r="V750" s="42"/>
      <c r="W750" s="42"/>
      <c r="X750" s="42"/>
    </row>
    <row r="751" spans="1:24" s="5" customFormat="1" ht="25.5">
      <c r="A751" s="49">
        <v>740</v>
      </c>
      <c r="B751" s="11">
        <v>45292</v>
      </c>
      <c r="C751" s="42" t="s">
        <v>1923</v>
      </c>
      <c r="D751" s="42"/>
      <c r="E751" s="42" t="s">
        <v>1733</v>
      </c>
      <c r="F751" s="42" t="s">
        <v>3173</v>
      </c>
      <c r="G751" s="42" t="s">
        <v>323</v>
      </c>
      <c r="H751" s="42">
        <v>29</v>
      </c>
      <c r="I751" s="42"/>
      <c r="J751" s="8">
        <v>65.900000000000006</v>
      </c>
      <c r="K751" s="42">
        <v>8</v>
      </c>
      <c r="L751" s="42" t="s">
        <v>994</v>
      </c>
      <c r="M751" s="42"/>
      <c r="N751" s="9" t="s">
        <v>1599</v>
      </c>
      <c r="O751" s="9"/>
      <c r="P751" s="9"/>
      <c r="Q751" s="9"/>
      <c r="R751" s="42" t="s">
        <v>2715</v>
      </c>
      <c r="S751" s="11">
        <v>32731</v>
      </c>
      <c r="T751" s="42" t="s">
        <v>266</v>
      </c>
      <c r="U751" s="42" t="s">
        <v>2714</v>
      </c>
      <c r="V751" s="42">
        <v>65</v>
      </c>
      <c r="W751" s="42"/>
      <c r="X751" s="42" t="s">
        <v>3960</v>
      </c>
    </row>
    <row r="752" spans="1:24" s="5" customFormat="1" ht="25.5">
      <c r="A752" s="49">
        <v>741</v>
      </c>
      <c r="B752" s="11">
        <v>45292</v>
      </c>
      <c r="C752" s="42" t="s">
        <v>1923</v>
      </c>
      <c r="D752" s="42"/>
      <c r="E752" s="42" t="s">
        <v>186</v>
      </c>
      <c r="F752" s="42" t="s">
        <v>3173</v>
      </c>
      <c r="G752" s="42" t="s">
        <v>323</v>
      </c>
      <c r="H752" s="42">
        <v>51</v>
      </c>
      <c r="I752" s="42"/>
      <c r="J752" s="8">
        <v>50.98</v>
      </c>
      <c r="K752" s="42">
        <v>4</v>
      </c>
      <c r="L752" s="42" t="s">
        <v>994</v>
      </c>
      <c r="M752" s="42"/>
      <c r="N752" s="9" t="s">
        <v>1599</v>
      </c>
      <c r="O752" s="9"/>
      <c r="P752" s="9"/>
      <c r="Q752" s="9"/>
      <c r="R752" s="42" t="s">
        <v>3</v>
      </c>
      <c r="S752" s="11">
        <v>32762</v>
      </c>
      <c r="T752" s="42" t="s">
        <v>266</v>
      </c>
      <c r="U752" s="42" t="s">
        <v>4</v>
      </c>
      <c r="V752" s="42">
        <v>28</v>
      </c>
      <c r="W752" s="42"/>
      <c r="X752" s="42" t="s">
        <v>3960</v>
      </c>
    </row>
    <row r="753" spans="1:24" s="5" customFormat="1" ht="38.25">
      <c r="A753" s="49">
        <v>742</v>
      </c>
      <c r="B753" s="11">
        <v>45292</v>
      </c>
      <c r="C753" s="42" t="s">
        <v>1923</v>
      </c>
      <c r="D753" s="42" t="s">
        <v>59</v>
      </c>
      <c r="E753" s="42" t="s">
        <v>3422</v>
      </c>
      <c r="F753" s="42" t="s">
        <v>3173</v>
      </c>
      <c r="G753" s="42" t="s">
        <v>3580</v>
      </c>
      <c r="H753" s="42">
        <v>25</v>
      </c>
      <c r="I753" s="42"/>
      <c r="J753" s="8">
        <v>49.3</v>
      </c>
      <c r="K753" s="42">
        <v>3</v>
      </c>
      <c r="L753" s="42" t="s">
        <v>994</v>
      </c>
      <c r="M753" s="42"/>
      <c r="N753" s="9" t="s">
        <v>5693</v>
      </c>
      <c r="O753" s="9">
        <v>964101.43</v>
      </c>
      <c r="P753" s="9"/>
      <c r="Q753" s="9"/>
      <c r="R753" s="42" t="s">
        <v>4746</v>
      </c>
      <c r="S753" s="42"/>
      <c r="T753" s="42" t="s">
        <v>266</v>
      </c>
      <c r="U753" s="42" t="s">
        <v>4747</v>
      </c>
      <c r="V753" s="42"/>
      <c r="W753" s="42"/>
      <c r="X753" s="42"/>
    </row>
    <row r="754" spans="1:24" s="5" customFormat="1" ht="38.25">
      <c r="A754" s="49">
        <v>743</v>
      </c>
      <c r="B754" s="11">
        <v>45292</v>
      </c>
      <c r="C754" s="42" t="s">
        <v>1923</v>
      </c>
      <c r="D754" s="42" t="s">
        <v>982</v>
      </c>
      <c r="E754" s="42" t="s">
        <v>2344</v>
      </c>
      <c r="F754" s="42" t="s">
        <v>3173</v>
      </c>
      <c r="G754" s="42" t="s">
        <v>3580</v>
      </c>
      <c r="H754" s="42">
        <v>45</v>
      </c>
      <c r="I754" s="42"/>
      <c r="J754" s="8">
        <v>43.1</v>
      </c>
      <c r="K754" s="42">
        <v>4</v>
      </c>
      <c r="L754" s="42" t="s">
        <v>994</v>
      </c>
      <c r="M754" s="42"/>
      <c r="N754" s="9" t="s">
        <v>5700</v>
      </c>
      <c r="O754" s="9">
        <v>842855.41</v>
      </c>
      <c r="P754" s="9"/>
      <c r="Q754" s="9"/>
      <c r="R754" s="42" t="s">
        <v>4748</v>
      </c>
      <c r="S754" s="42"/>
      <c r="T754" s="42" t="s">
        <v>266</v>
      </c>
      <c r="U754" s="42" t="s">
        <v>4492</v>
      </c>
      <c r="V754" s="42"/>
      <c r="W754" s="42"/>
      <c r="X754" s="42"/>
    </row>
    <row r="755" spans="1:24" s="5" customFormat="1" ht="38.25">
      <c r="A755" s="49">
        <v>744</v>
      </c>
      <c r="B755" s="11">
        <v>45292</v>
      </c>
      <c r="C755" s="42" t="s">
        <v>1923</v>
      </c>
      <c r="D755" s="42" t="s">
        <v>983</v>
      </c>
      <c r="E755" s="42" t="s">
        <v>2670</v>
      </c>
      <c r="F755" s="42" t="s">
        <v>3173</v>
      </c>
      <c r="G755" s="42" t="s">
        <v>3581</v>
      </c>
      <c r="H755" s="42">
        <v>55</v>
      </c>
      <c r="I755" s="42"/>
      <c r="J755" s="8">
        <v>29.4</v>
      </c>
      <c r="K755" s="42">
        <v>5</v>
      </c>
      <c r="L755" s="42" t="s">
        <v>994</v>
      </c>
      <c r="M755" s="42"/>
      <c r="N755" s="9" t="s">
        <v>5699</v>
      </c>
      <c r="O755" s="9">
        <v>572649.38</v>
      </c>
      <c r="P755" s="9"/>
      <c r="Q755" s="9"/>
      <c r="R755" s="42" t="s">
        <v>4491</v>
      </c>
      <c r="S755" s="42"/>
      <c r="T755" s="42"/>
      <c r="U755" s="42" t="s">
        <v>4493</v>
      </c>
      <c r="V755" s="42"/>
      <c r="W755" s="42"/>
      <c r="X755" s="42"/>
    </row>
    <row r="756" spans="1:24" s="5" customFormat="1" ht="38.25">
      <c r="A756" s="49">
        <v>745</v>
      </c>
      <c r="B756" s="11">
        <v>45292</v>
      </c>
      <c r="C756" s="42" t="s">
        <v>1923</v>
      </c>
      <c r="D756" s="42" t="s">
        <v>984</v>
      </c>
      <c r="E756" s="42" t="s">
        <v>2455</v>
      </c>
      <c r="F756" s="42" t="s">
        <v>3173</v>
      </c>
      <c r="G756" s="42" t="s">
        <v>3581</v>
      </c>
      <c r="H756" s="42">
        <v>59</v>
      </c>
      <c r="I756" s="42"/>
      <c r="J756" s="8">
        <v>67.900000000000006</v>
      </c>
      <c r="K756" s="42">
        <v>2</v>
      </c>
      <c r="L756" s="42" t="s">
        <v>994</v>
      </c>
      <c r="M756" s="42"/>
      <c r="N756" s="9" t="s">
        <v>5698</v>
      </c>
      <c r="O756" s="9">
        <v>1322547.3700000001</v>
      </c>
      <c r="P756" s="9"/>
      <c r="Q756" s="9"/>
      <c r="R756" s="42" t="s">
        <v>4491</v>
      </c>
      <c r="S756" s="42"/>
      <c r="T756" s="42"/>
      <c r="U756" s="42" t="s">
        <v>4494</v>
      </c>
      <c r="V756" s="42"/>
      <c r="W756" s="42"/>
      <c r="X756" s="42"/>
    </row>
    <row r="757" spans="1:24" s="5" customFormat="1" ht="25.5">
      <c r="A757" s="49">
        <v>746</v>
      </c>
      <c r="B757" s="11">
        <v>45292</v>
      </c>
      <c r="C757" s="42" t="s">
        <v>1923</v>
      </c>
      <c r="D757" s="42" t="s">
        <v>985</v>
      </c>
      <c r="E757" s="42" t="s">
        <v>3178</v>
      </c>
      <c r="F757" s="42" t="s">
        <v>3173</v>
      </c>
      <c r="G757" s="42" t="s">
        <v>3581</v>
      </c>
      <c r="H757" s="42">
        <v>64</v>
      </c>
      <c r="I757" s="42"/>
      <c r="J757" s="8">
        <v>44.09</v>
      </c>
      <c r="K757" s="42">
        <v>3</v>
      </c>
      <c r="L757" s="42" t="s">
        <v>994</v>
      </c>
      <c r="M757" s="42"/>
      <c r="N757" s="9" t="s">
        <v>321</v>
      </c>
      <c r="O757" s="9">
        <v>858974.07</v>
      </c>
      <c r="P757" s="9"/>
      <c r="Q757" s="9"/>
      <c r="R757" s="42"/>
      <c r="S757" s="42"/>
      <c r="T757" s="42"/>
      <c r="U757" s="42"/>
      <c r="V757" s="42"/>
      <c r="W757" s="42"/>
      <c r="X757" s="42"/>
    </row>
    <row r="758" spans="1:24" s="5" customFormat="1" ht="76.5">
      <c r="A758" s="49">
        <v>747</v>
      </c>
      <c r="B758" s="11">
        <v>45292</v>
      </c>
      <c r="C758" s="42" t="s">
        <v>1923</v>
      </c>
      <c r="D758" s="42" t="s">
        <v>986</v>
      </c>
      <c r="E758" s="42" t="s">
        <v>1370</v>
      </c>
      <c r="F758" s="42" t="s">
        <v>3173</v>
      </c>
      <c r="G758" s="42" t="s">
        <v>1495</v>
      </c>
      <c r="H758" s="42">
        <v>36</v>
      </c>
      <c r="I758" s="42"/>
      <c r="J758" s="8">
        <v>43.1</v>
      </c>
      <c r="K758" s="42">
        <v>4</v>
      </c>
      <c r="L758" s="42" t="s">
        <v>994</v>
      </c>
      <c r="M758" s="42"/>
      <c r="N758" s="9" t="s">
        <v>5697</v>
      </c>
      <c r="O758" s="9">
        <v>808016.82</v>
      </c>
      <c r="P758" s="9"/>
      <c r="Q758" s="9"/>
      <c r="R758" s="42" t="s">
        <v>4403</v>
      </c>
      <c r="S758" s="42"/>
      <c r="T758" s="42"/>
      <c r="U758" s="42" t="s">
        <v>4495</v>
      </c>
      <c r="V758" s="42"/>
      <c r="W758" s="42"/>
      <c r="X758" s="42"/>
    </row>
    <row r="759" spans="1:24" s="5" customFormat="1" ht="76.5">
      <c r="A759" s="49">
        <v>748</v>
      </c>
      <c r="B759" s="11">
        <v>45292</v>
      </c>
      <c r="C759" s="42" t="s">
        <v>1923</v>
      </c>
      <c r="D759" s="42" t="s">
        <v>412</v>
      </c>
      <c r="E759" s="42" t="s">
        <v>144</v>
      </c>
      <c r="F759" s="42" t="s">
        <v>3173</v>
      </c>
      <c r="G759" s="42" t="s">
        <v>1495</v>
      </c>
      <c r="H759" s="42">
        <v>45</v>
      </c>
      <c r="I759" s="42"/>
      <c r="J759" s="8">
        <v>43.3</v>
      </c>
      <c r="K759" s="42">
        <v>2</v>
      </c>
      <c r="L759" s="42" t="s">
        <v>994</v>
      </c>
      <c r="M759" s="42"/>
      <c r="N759" s="9" t="s">
        <v>5696</v>
      </c>
      <c r="O759" s="9">
        <v>811766.32</v>
      </c>
      <c r="P759" s="9"/>
      <c r="Q759" s="9"/>
      <c r="R759" s="42" t="s">
        <v>4403</v>
      </c>
      <c r="S759" s="42"/>
      <c r="T759" s="42"/>
      <c r="U759" s="42" t="s">
        <v>4496</v>
      </c>
      <c r="V759" s="42"/>
      <c r="W759" s="42"/>
      <c r="X759" s="42"/>
    </row>
    <row r="760" spans="1:24" s="5" customFormat="1" ht="76.5">
      <c r="A760" s="49">
        <v>749</v>
      </c>
      <c r="B760" s="11">
        <v>45292</v>
      </c>
      <c r="C760" s="42" t="s">
        <v>1923</v>
      </c>
      <c r="D760" s="42" t="s">
        <v>413</v>
      </c>
      <c r="E760" s="42" t="s">
        <v>709</v>
      </c>
      <c r="F760" s="42" t="s">
        <v>3173</v>
      </c>
      <c r="G760" s="42" t="s">
        <v>1495</v>
      </c>
      <c r="H760" s="42">
        <v>76</v>
      </c>
      <c r="I760" s="42"/>
      <c r="J760" s="8">
        <v>43</v>
      </c>
      <c r="K760" s="42">
        <v>4</v>
      </c>
      <c r="L760" s="42" t="s">
        <v>994</v>
      </c>
      <c r="M760" s="42"/>
      <c r="N760" s="9" t="s">
        <v>5742</v>
      </c>
      <c r="O760" s="9">
        <v>806142.07</v>
      </c>
      <c r="P760" s="9"/>
      <c r="Q760" s="9"/>
      <c r="R760" s="42" t="s">
        <v>5</v>
      </c>
      <c r="S760" s="11">
        <v>32770</v>
      </c>
      <c r="T760" s="42" t="s">
        <v>266</v>
      </c>
      <c r="U760" s="42" t="s">
        <v>6</v>
      </c>
      <c r="V760" s="42">
        <v>27.11</v>
      </c>
      <c r="W760" s="42"/>
      <c r="X760" s="42"/>
    </row>
    <row r="761" spans="1:24" s="5" customFormat="1" ht="25.5">
      <c r="A761" s="49">
        <v>750</v>
      </c>
      <c r="B761" s="11">
        <v>45292</v>
      </c>
      <c r="C761" s="42" t="s">
        <v>1923</v>
      </c>
      <c r="D761" s="42"/>
      <c r="E761" s="42" t="s">
        <v>90</v>
      </c>
      <c r="F761" s="42" t="s">
        <v>3173</v>
      </c>
      <c r="G761" s="42" t="s">
        <v>1454</v>
      </c>
      <c r="H761" s="42">
        <v>2</v>
      </c>
      <c r="I761" s="42"/>
      <c r="J761" s="8">
        <v>51.7</v>
      </c>
      <c r="K761" s="42">
        <v>1</v>
      </c>
      <c r="L761" s="42" t="s">
        <v>994</v>
      </c>
      <c r="M761" s="42"/>
      <c r="N761" s="9" t="s">
        <v>2201</v>
      </c>
      <c r="O761" s="9"/>
      <c r="P761" s="9"/>
      <c r="Q761" s="9"/>
      <c r="R761" s="42"/>
      <c r="S761" s="42"/>
      <c r="T761" s="42"/>
      <c r="U761" s="42"/>
      <c r="V761" s="42"/>
      <c r="W761" s="42"/>
      <c r="X761" s="42" t="s">
        <v>3960</v>
      </c>
    </row>
    <row r="762" spans="1:24" s="5" customFormat="1" ht="38.25">
      <c r="A762" s="49">
        <v>751</v>
      </c>
      <c r="B762" s="11">
        <v>45292</v>
      </c>
      <c r="C762" s="42" t="s">
        <v>1923</v>
      </c>
      <c r="D762" s="42" t="s">
        <v>414</v>
      </c>
      <c r="E762" s="42" t="s">
        <v>2216</v>
      </c>
      <c r="F762" s="42" t="s">
        <v>3173</v>
      </c>
      <c r="G762" s="42">
        <v>27</v>
      </c>
      <c r="H762" s="42">
        <v>3</v>
      </c>
      <c r="I762" s="42"/>
      <c r="J762" s="8">
        <v>30</v>
      </c>
      <c r="K762" s="42">
        <v>1</v>
      </c>
      <c r="L762" s="42" t="s">
        <v>994</v>
      </c>
      <c r="M762" s="42"/>
      <c r="N762" s="9" t="s">
        <v>5692</v>
      </c>
      <c r="O762" s="9">
        <v>595551</v>
      </c>
      <c r="P762" s="9"/>
      <c r="Q762" s="9"/>
      <c r="R762" s="42"/>
      <c r="S762" s="42"/>
      <c r="T762" s="42"/>
      <c r="U762" s="42"/>
      <c r="V762" s="42"/>
      <c r="W762" s="42"/>
      <c r="X762" s="42"/>
    </row>
    <row r="763" spans="1:24" s="5" customFormat="1" ht="38.25">
      <c r="A763" s="49">
        <v>752</v>
      </c>
      <c r="B763" s="11">
        <v>45292</v>
      </c>
      <c r="C763" s="42" t="s">
        <v>1923</v>
      </c>
      <c r="D763" s="42" t="s">
        <v>415</v>
      </c>
      <c r="E763" s="42" t="s">
        <v>1299</v>
      </c>
      <c r="F763" s="42" t="s">
        <v>3173</v>
      </c>
      <c r="G763" s="42">
        <v>27</v>
      </c>
      <c r="H763" s="42">
        <v>38</v>
      </c>
      <c r="I763" s="42"/>
      <c r="J763" s="8">
        <v>43.9</v>
      </c>
      <c r="K763" s="42">
        <v>1</v>
      </c>
      <c r="L763" s="42" t="s">
        <v>994</v>
      </c>
      <c r="M763" s="42"/>
      <c r="N763" s="9" t="s">
        <v>5687</v>
      </c>
      <c r="O763" s="9">
        <v>871489.63</v>
      </c>
      <c r="P763" s="9"/>
      <c r="Q763" s="9"/>
      <c r="R763" s="42" t="s">
        <v>2716</v>
      </c>
      <c r="S763" s="11">
        <v>27333</v>
      </c>
      <c r="T763" s="42" t="s">
        <v>266</v>
      </c>
      <c r="U763" s="42" t="s">
        <v>2718</v>
      </c>
      <c r="V763" s="42"/>
      <c r="W763" s="42"/>
      <c r="X763" s="42"/>
    </row>
    <row r="764" spans="1:24" s="5" customFormat="1" ht="38.25">
      <c r="A764" s="49">
        <v>753</v>
      </c>
      <c r="B764" s="11">
        <v>45292</v>
      </c>
      <c r="C764" s="42" t="s">
        <v>1923</v>
      </c>
      <c r="D764" s="42" t="s">
        <v>416</v>
      </c>
      <c r="E764" s="42" t="s">
        <v>1051</v>
      </c>
      <c r="F764" s="42" t="s">
        <v>3173</v>
      </c>
      <c r="G764" s="42">
        <v>27</v>
      </c>
      <c r="H764" s="42">
        <v>60</v>
      </c>
      <c r="I764" s="42"/>
      <c r="J764" s="8">
        <v>45.4</v>
      </c>
      <c r="K764" s="42">
        <v>4</v>
      </c>
      <c r="L764" s="42" t="s">
        <v>994</v>
      </c>
      <c r="M764" s="42"/>
      <c r="N764" s="9" t="s">
        <v>5695</v>
      </c>
      <c r="O764" s="9">
        <v>901267.18</v>
      </c>
      <c r="P764" s="9"/>
      <c r="Q764" s="9"/>
      <c r="R764" s="42" t="s">
        <v>2717</v>
      </c>
      <c r="S764" s="11">
        <v>38287</v>
      </c>
      <c r="T764" s="42" t="s">
        <v>266</v>
      </c>
      <c r="U764" s="42" t="s">
        <v>2719</v>
      </c>
      <c r="V764" s="42"/>
      <c r="W764" s="42"/>
      <c r="X764" s="42"/>
    </row>
    <row r="765" spans="1:24" s="5" customFormat="1" ht="51">
      <c r="A765" s="49">
        <v>754</v>
      </c>
      <c r="B765" s="11">
        <v>45292</v>
      </c>
      <c r="C765" s="42" t="s">
        <v>1923</v>
      </c>
      <c r="D765" s="42" t="s">
        <v>417</v>
      </c>
      <c r="E765" s="42" t="s">
        <v>3594</v>
      </c>
      <c r="F765" s="42" t="s">
        <v>3173</v>
      </c>
      <c r="G765" s="42" t="s">
        <v>324</v>
      </c>
      <c r="H765" s="42">
        <v>23</v>
      </c>
      <c r="I765" s="42"/>
      <c r="J765" s="8">
        <v>60.7</v>
      </c>
      <c r="K765" s="42">
        <v>1</v>
      </c>
      <c r="L765" s="42" t="s">
        <v>994</v>
      </c>
      <c r="M765" s="42"/>
      <c r="N765" s="9" t="s">
        <v>5691</v>
      </c>
      <c r="O765" s="9">
        <v>1204998.19</v>
      </c>
      <c r="P765" s="9"/>
      <c r="Q765" s="9"/>
      <c r="R765" s="42" t="s">
        <v>5082</v>
      </c>
      <c r="S765" s="42"/>
      <c r="T765" s="42" t="s">
        <v>4588</v>
      </c>
      <c r="U765" s="42" t="s">
        <v>5083</v>
      </c>
      <c r="V765" s="42"/>
      <c r="W765" s="42"/>
      <c r="X765" s="42"/>
    </row>
    <row r="766" spans="1:24" s="5" customFormat="1" ht="108" customHeight="1">
      <c r="A766" s="49">
        <v>755</v>
      </c>
      <c r="B766" s="11">
        <v>45292</v>
      </c>
      <c r="C766" s="42" t="s">
        <v>1923</v>
      </c>
      <c r="D766" s="42" t="s">
        <v>418</v>
      </c>
      <c r="E766" s="42" t="s">
        <v>3217</v>
      </c>
      <c r="F766" s="42" t="s">
        <v>3173</v>
      </c>
      <c r="G766" s="42">
        <v>28</v>
      </c>
      <c r="H766" s="42">
        <v>34</v>
      </c>
      <c r="I766" s="42"/>
      <c r="J766" s="8">
        <v>49.1</v>
      </c>
      <c r="K766" s="42">
        <v>7</v>
      </c>
      <c r="L766" s="42" t="s">
        <v>994</v>
      </c>
      <c r="M766" s="42"/>
      <c r="N766" s="9" t="s">
        <v>5690</v>
      </c>
      <c r="O766" s="9">
        <v>960190.27</v>
      </c>
      <c r="P766" s="9"/>
      <c r="Q766" s="9"/>
      <c r="R766" s="42" t="s">
        <v>2565</v>
      </c>
      <c r="S766" s="11" t="s">
        <v>2566</v>
      </c>
      <c r="T766" s="42" t="s">
        <v>2492</v>
      </c>
      <c r="U766" s="42" t="s">
        <v>2567</v>
      </c>
      <c r="V766" s="42" t="s">
        <v>2568</v>
      </c>
      <c r="W766" s="42"/>
      <c r="X766" s="42"/>
    </row>
    <row r="767" spans="1:24" s="5" customFormat="1" ht="25.5">
      <c r="A767" s="49">
        <v>756</v>
      </c>
      <c r="B767" s="11">
        <v>45292</v>
      </c>
      <c r="C767" s="42" t="s">
        <v>1923</v>
      </c>
      <c r="D767" s="42" t="s">
        <v>419</v>
      </c>
      <c r="E767" s="42" t="s">
        <v>3654</v>
      </c>
      <c r="F767" s="42" t="s">
        <v>3173</v>
      </c>
      <c r="G767" s="42" t="s">
        <v>325</v>
      </c>
      <c r="H767" s="42">
        <v>3</v>
      </c>
      <c r="I767" s="42"/>
      <c r="J767" s="8">
        <v>29.97</v>
      </c>
      <c r="K767" s="42">
        <v>1</v>
      </c>
      <c r="L767" s="42" t="s">
        <v>994</v>
      </c>
      <c r="M767" s="42"/>
      <c r="N767" s="9" t="s">
        <v>321</v>
      </c>
      <c r="O767" s="9">
        <v>595551</v>
      </c>
      <c r="P767" s="9"/>
      <c r="Q767" s="9"/>
      <c r="R767" s="42" t="s">
        <v>2720</v>
      </c>
      <c r="S767" s="11">
        <v>33241</v>
      </c>
      <c r="T767" s="42" t="s">
        <v>266</v>
      </c>
      <c r="U767" s="42" t="s">
        <v>2721</v>
      </c>
      <c r="V767" s="42"/>
      <c r="W767" s="42"/>
      <c r="X767" s="42"/>
    </row>
    <row r="768" spans="1:24" s="5" customFormat="1" ht="38.25">
      <c r="A768" s="49">
        <v>757</v>
      </c>
      <c r="B768" s="11">
        <v>45292</v>
      </c>
      <c r="C768" s="42" t="s">
        <v>1923</v>
      </c>
      <c r="D768" s="42" t="s">
        <v>5104</v>
      </c>
      <c r="E768" s="42" t="s">
        <v>3541</v>
      </c>
      <c r="F768" s="42" t="s">
        <v>3173</v>
      </c>
      <c r="G768" s="42" t="s">
        <v>325</v>
      </c>
      <c r="H768" s="42">
        <v>22</v>
      </c>
      <c r="I768" s="42"/>
      <c r="J768" s="8">
        <v>44.4</v>
      </c>
      <c r="K768" s="42">
        <v>1</v>
      </c>
      <c r="L768" s="42" t="s">
        <v>994</v>
      </c>
      <c r="M768" s="42"/>
      <c r="N768" s="9" t="s">
        <v>5689</v>
      </c>
      <c r="O768" s="9">
        <v>881415.48</v>
      </c>
      <c r="P768" s="9"/>
      <c r="Q768" s="9"/>
      <c r="R768" s="42" t="s">
        <v>4807</v>
      </c>
      <c r="S768" s="42"/>
      <c r="T768" s="42"/>
      <c r="U768" s="42" t="s">
        <v>4808</v>
      </c>
      <c r="V768" s="42"/>
      <c r="W768" s="42"/>
      <c r="X768" s="42"/>
    </row>
    <row r="769" spans="1:24" s="5" customFormat="1" ht="38.25">
      <c r="A769" s="49">
        <v>758</v>
      </c>
      <c r="B769" s="11">
        <v>45292</v>
      </c>
      <c r="C769" s="42" t="s">
        <v>1923</v>
      </c>
      <c r="D769" s="42" t="s">
        <v>132</v>
      </c>
      <c r="E769" s="42" t="s">
        <v>241</v>
      </c>
      <c r="F769" s="42" t="s">
        <v>3173</v>
      </c>
      <c r="G769" s="42" t="s">
        <v>1456</v>
      </c>
      <c r="H769" s="42">
        <v>1</v>
      </c>
      <c r="I769" s="42"/>
      <c r="J769" s="8">
        <v>68.8</v>
      </c>
      <c r="K769" s="42">
        <v>1</v>
      </c>
      <c r="L769" s="42" t="s">
        <v>994</v>
      </c>
      <c r="M769" s="42"/>
      <c r="N769" s="9" t="s">
        <v>5688</v>
      </c>
      <c r="O769" s="9">
        <v>1345439.73</v>
      </c>
      <c r="P769" s="9"/>
      <c r="Q769" s="29"/>
      <c r="R769" s="42"/>
      <c r="S769" s="42"/>
      <c r="T769" s="42"/>
      <c r="U769" s="42"/>
      <c r="V769" s="42"/>
      <c r="W769" s="42"/>
      <c r="X769" s="42"/>
    </row>
    <row r="770" spans="1:24" s="5" customFormat="1" ht="38.25">
      <c r="A770" s="49">
        <v>759</v>
      </c>
      <c r="B770" s="11">
        <v>45292</v>
      </c>
      <c r="C770" s="42" t="s">
        <v>1923</v>
      </c>
      <c r="D770" s="42" t="s">
        <v>2754</v>
      </c>
      <c r="E770" s="42" t="s">
        <v>917</v>
      </c>
      <c r="F770" s="42" t="s">
        <v>3173</v>
      </c>
      <c r="G770" s="42" t="s">
        <v>1456</v>
      </c>
      <c r="H770" s="42">
        <v>41</v>
      </c>
      <c r="I770" s="42"/>
      <c r="J770" s="8">
        <v>50.3</v>
      </c>
      <c r="K770" s="42">
        <v>2</v>
      </c>
      <c r="L770" s="42" t="s">
        <v>994</v>
      </c>
      <c r="M770" s="42"/>
      <c r="N770" s="9" t="s">
        <v>5741</v>
      </c>
      <c r="O770" s="9">
        <v>983657.24</v>
      </c>
      <c r="P770" s="9"/>
      <c r="Q770" s="29"/>
      <c r="R770" s="42"/>
      <c r="S770" s="42"/>
      <c r="T770" s="42"/>
      <c r="U770" s="42"/>
      <c r="V770" s="42"/>
      <c r="W770" s="42"/>
      <c r="X770" s="42"/>
    </row>
    <row r="771" spans="1:24" s="5" customFormat="1" ht="38.25">
      <c r="A771" s="49">
        <v>760</v>
      </c>
      <c r="B771" s="11">
        <v>45292</v>
      </c>
      <c r="C771" s="42" t="s">
        <v>1923</v>
      </c>
      <c r="D771" s="42" t="s">
        <v>1539</v>
      </c>
      <c r="E771" s="42" t="s">
        <v>2179</v>
      </c>
      <c r="F771" s="42" t="s">
        <v>3173</v>
      </c>
      <c r="G771" s="42" t="s">
        <v>1456</v>
      </c>
      <c r="H771" s="42">
        <v>70</v>
      </c>
      <c r="I771" s="42"/>
      <c r="J771" s="8">
        <v>69.599999999999994</v>
      </c>
      <c r="K771" s="42">
        <v>5</v>
      </c>
      <c r="L771" s="42" t="s">
        <v>994</v>
      </c>
      <c r="M771" s="42"/>
      <c r="N771" s="9" t="s">
        <v>5740</v>
      </c>
      <c r="O771" s="9">
        <v>1361084.38</v>
      </c>
      <c r="P771" s="9"/>
      <c r="Q771" s="29"/>
      <c r="R771" s="42"/>
      <c r="S771" s="42"/>
      <c r="T771" s="42"/>
      <c r="U771" s="42"/>
      <c r="V771" s="42"/>
      <c r="W771" s="42"/>
      <c r="X771" s="42"/>
    </row>
    <row r="772" spans="1:24" s="5" customFormat="1" ht="38.25">
      <c r="A772" s="49">
        <v>761</v>
      </c>
      <c r="B772" s="11">
        <v>45292</v>
      </c>
      <c r="C772" s="42" t="s">
        <v>1923</v>
      </c>
      <c r="D772" s="42" t="s">
        <v>1540</v>
      </c>
      <c r="E772" s="42" t="s">
        <v>277</v>
      </c>
      <c r="F772" s="42" t="s">
        <v>3173</v>
      </c>
      <c r="G772" s="42">
        <v>31</v>
      </c>
      <c r="H772" s="42">
        <v>20</v>
      </c>
      <c r="I772" s="42"/>
      <c r="J772" s="8">
        <v>42.7</v>
      </c>
      <c r="K772" s="42">
        <v>3</v>
      </c>
      <c r="L772" s="42" t="s">
        <v>994</v>
      </c>
      <c r="M772" s="42"/>
      <c r="N772" s="9" t="s">
        <v>5739</v>
      </c>
      <c r="O772" s="9">
        <v>835033.09</v>
      </c>
      <c r="P772" s="9"/>
      <c r="Q772" s="29"/>
      <c r="R772" s="42" t="s">
        <v>664</v>
      </c>
      <c r="S772" s="11">
        <v>33199</v>
      </c>
      <c r="T772" s="42" t="s">
        <v>266</v>
      </c>
      <c r="U772" s="42" t="s">
        <v>4500</v>
      </c>
      <c r="V772" s="42"/>
      <c r="W772" s="42"/>
      <c r="X772" s="42"/>
    </row>
    <row r="773" spans="1:24" s="5" customFormat="1" ht="38.25">
      <c r="A773" s="49">
        <v>762</v>
      </c>
      <c r="B773" s="11">
        <v>45292</v>
      </c>
      <c r="C773" s="42" t="s">
        <v>1923</v>
      </c>
      <c r="D773" s="42" t="s">
        <v>1541</v>
      </c>
      <c r="E773" s="42" t="s">
        <v>2481</v>
      </c>
      <c r="F773" s="42" t="s">
        <v>3173</v>
      </c>
      <c r="G773" s="42">
        <v>31</v>
      </c>
      <c r="H773" s="42">
        <v>52</v>
      </c>
      <c r="I773" s="42"/>
      <c r="J773" s="8">
        <v>71.7</v>
      </c>
      <c r="K773" s="42">
        <v>8</v>
      </c>
      <c r="L773" s="42" t="s">
        <v>994</v>
      </c>
      <c r="M773" s="42"/>
      <c r="N773" s="9" t="s">
        <v>5738</v>
      </c>
      <c r="O773" s="9">
        <v>1402151.58</v>
      </c>
      <c r="P773" s="9"/>
      <c r="Q773" s="29"/>
      <c r="R773" s="42" t="s">
        <v>5084</v>
      </c>
      <c r="S773" s="42"/>
      <c r="T773" s="42"/>
      <c r="U773" s="42" t="s">
        <v>4499</v>
      </c>
      <c r="V773" s="42"/>
      <c r="W773" s="42"/>
      <c r="X773" s="42"/>
    </row>
    <row r="774" spans="1:24" s="5" customFormat="1" ht="42.75" customHeight="1">
      <c r="A774" s="49">
        <v>763</v>
      </c>
      <c r="B774" s="11">
        <v>45292</v>
      </c>
      <c r="C774" s="42" t="s">
        <v>1923</v>
      </c>
      <c r="D774" s="42" t="s">
        <v>1542</v>
      </c>
      <c r="E774" s="42" t="s">
        <v>1151</v>
      </c>
      <c r="F774" s="42" t="s">
        <v>3173</v>
      </c>
      <c r="G774" s="42" t="s">
        <v>326</v>
      </c>
      <c r="H774" s="42">
        <v>47</v>
      </c>
      <c r="I774" s="42"/>
      <c r="J774" s="8">
        <v>48.3</v>
      </c>
      <c r="K774" s="42">
        <v>7</v>
      </c>
      <c r="L774" s="42" t="s">
        <v>994</v>
      </c>
      <c r="M774" s="42"/>
      <c r="N774" s="9" t="s">
        <v>5737</v>
      </c>
      <c r="O774" s="9">
        <v>944545.62</v>
      </c>
      <c r="P774" s="9"/>
      <c r="Q774" s="29"/>
      <c r="R774" s="42" t="s">
        <v>5085</v>
      </c>
      <c r="S774" s="42"/>
      <c r="T774" s="42"/>
      <c r="U774" s="42" t="s">
        <v>4502</v>
      </c>
      <c r="V774" s="42"/>
      <c r="W774" s="42"/>
      <c r="X774" s="42"/>
    </row>
    <row r="775" spans="1:24" s="5" customFormat="1" ht="38.25">
      <c r="A775" s="49">
        <v>764</v>
      </c>
      <c r="B775" s="11">
        <v>45292</v>
      </c>
      <c r="C775" s="42" t="s">
        <v>1923</v>
      </c>
      <c r="D775" s="42" t="s">
        <v>1543</v>
      </c>
      <c r="E775" s="42" t="s">
        <v>1420</v>
      </c>
      <c r="F775" s="42" t="s">
        <v>3173</v>
      </c>
      <c r="G775" s="42">
        <v>32</v>
      </c>
      <c r="H775" s="42">
        <v>67</v>
      </c>
      <c r="I775" s="42"/>
      <c r="J775" s="8">
        <v>49.7</v>
      </c>
      <c r="K775" s="42">
        <v>2</v>
      </c>
      <c r="L775" s="42" t="s">
        <v>994</v>
      </c>
      <c r="M775" s="42"/>
      <c r="N775" s="9" t="s">
        <v>5736</v>
      </c>
      <c r="O775" s="9">
        <v>968050.14</v>
      </c>
      <c r="P775" s="9"/>
      <c r="Q775" s="29"/>
      <c r="R775" s="42" t="s">
        <v>665</v>
      </c>
      <c r="S775" s="11">
        <v>33960</v>
      </c>
      <c r="T775" s="42" t="s">
        <v>266</v>
      </c>
      <c r="U775" s="42" t="s">
        <v>4501</v>
      </c>
      <c r="V775" s="42"/>
      <c r="W775" s="42"/>
      <c r="X775" s="42"/>
    </row>
    <row r="776" spans="1:24" s="5" customFormat="1" ht="51">
      <c r="A776" s="49">
        <v>765</v>
      </c>
      <c r="B776" s="11">
        <v>45292</v>
      </c>
      <c r="C776" s="42" t="s">
        <v>1923</v>
      </c>
      <c r="D776" s="42"/>
      <c r="E776" s="42" t="s">
        <v>1197</v>
      </c>
      <c r="F776" s="42" t="s">
        <v>3173</v>
      </c>
      <c r="G776" s="42" t="s">
        <v>1601</v>
      </c>
      <c r="H776" s="42">
        <v>19</v>
      </c>
      <c r="I776" s="42"/>
      <c r="J776" s="8">
        <v>44.25</v>
      </c>
      <c r="K776" s="42">
        <v>1</v>
      </c>
      <c r="L776" s="42" t="s">
        <v>994</v>
      </c>
      <c r="M776" s="42"/>
      <c r="N776" s="9" t="s">
        <v>321</v>
      </c>
      <c r="O776" s="9">
        <v>835600.62</v>
      </c>
      <c r="P776" s="9"/>
      <c r="Q776" s="29"/>
      <c r="R776" s="42" t="s">
        <v>797</v>
      </c>
      <c r="S776" s="11">
        <v>42745</v>
      </c>
      <c r="T776" s="42" t="s">
        <v>266</v>
      </c>
      <c r="U776" s="42" t="s">
        <v>798</v>
      </c>
      <c r="V776" s="42">
        <v>44.25</v>
      </c>
      <c r="W776" s="42"/>
      <c r="X776" s="42" t="s">
        <v>3960</v>
      </c>
    </row>
    <row r="777" spans="1:24" s="5" customFormat="1" ht="38.25">
      <c r="A777" s="49">
        <v>766</v>
      </c>
      <c r="B777" s="11">
        <v>45292</v>
      </c>
      <c r="C777" s="42" t="s">
        <v>1923</v>
      </c>
      <c r="D777" s="42" t="s">
        <v>1544</v>
      </c>
      <c r="E777" s="42" t="s">
        <v>2511</v>
      </c>
      <c r="F777" s="42" t="s">
        <v>3173</v>
      </c>
      <c r="G777" s="42" t="s">
        <v>1601</v>
      </c>
      <c r="H777" s="42">
        <v>55</v>
      </c>
      <c r="I777" s="42"/>
      <c r="J777" s="8">
        <v>42.9</v>
      </c>
      <c r="K777" s="42">
        <v>5</v>
      </c>
      <c r="L777" s="42" t="s">
        <v>994</v>
      </c>
      <c r="M777" s="42"/>
      <c r="N777" s="9" t="s">
        <v>5735</v>
      </c>
      <c r="O777" s="9"/>
      <c r="P777" s="9"/>
      <c r="Q777" s="29"/>
      <c r="R777" s="42"/>
      <c r="S777" s="42"/>
      <c r="T777" s="42"/>
      <c r="U777" s="42"/>
      <c r="V777" s="42"/>
      <c r="W777" s="42"/>
      <c r="X777" s="42"/>
    </row>
    <row r="778" spans="1:24" s="5" customFormat="1" ht="38.25">
      <c r="A778" s="49">
        <v>767</v>
      </c>
      <c r="B778" s="11">
        <v>45292</v>
      </c>
      <c r="C778" s="42" t="s">
        <v>1923</v>
      </c>
      <c r="D778" s="42" t="s">
        <v>1545</v>
      </c>
      <c r="E778" s="42" t="s">
        <v>2222</v>
      </c>
      <c r="F778" s="42" t="s">
        <v>3173</v>
      </c>
      <c r="G778" s="42">
        <v>38</v>
      </c>
      <c r="H778" s="42">
        <v>4</v>
      </c>
      <c r="I778" s="42"/>
      <c r="J778" s="8">
        <v>43.8</v>
      </c>
      <c r="K778" s="42">
        <v>1</v>
      </c>
      <c r="L778" s="42" t="s">
        <v>994</v>
      </c>
      <c r="M778" s="42"/>
      <c r="N778" s="9" t="s">
        <v>5734</v>
      </c>
      <c r="O778" s="9">
        <v>853130.71</v>
      </c>
      <c r="P778" s="9"/>
      <c r="Q778" s="29"/>
      <c r="R778" s="42" t="s">
        <v>4809</v>
      </c>
      <c r="S778" s="42"/>
      <c r="T778" s="42"/>
      <c r="U778" s="42" t="s">
        <v>4810</v>
      </c>
      <c r="V778" s="42"/>
      <c r="W778" s="42"/>
      <c r="X778" s="42"/>
    </row>
    <row r="779" spans="1:24" s="5" customFormat="1" ht="38.25">
      <c r="A779" s="49">
        <v>768</v>
      </c>
      <c r="B779" s="11">
        <v>45292</v>
      </c>
      <c r="C779" s="42" t="s">
        <v>1923</v>
      </c>
      <c r="D779" s="42" t="s">
        <v>1546</v>
      </c>
      <c r="E779" s="42" t="s">
        <v>3392</v>
      </c>
      <c r="F779" s="42" t="s">
        <v>3173</v>
      </c>
      <c r="G779" s="42">
        <v>39</v>
      </c>
      <c r="H779" s="42">
        <v>20</v>
      </c>
      <c r="I779" s="42"/>
      <c r="J779" s="8">
        <v>28.8</v>
      </c>
      <c r="K779" s="42">
        <v>2</v>
      </c>
      <c r="L779" s="42" t="s">
        <v>994</v>
      </c>
      <c r="M779" s="42"/>
      <c r="N779" s="9" t="s">
        <v>5731</v>
      </c>
      <c r="O779" s="9">
        <v>560962.66</v>
      </c>
      <c r="P779" s="9"/>
      <c r="Q779" s="29"/>
      <c r="R779" s="42" t="s">
        <v>4491</v>
      </c>
      <c r="S779" s="42"/>
      <c r="T779" s="42"/>
      <c r="U779" s="42" t="s">
        <v>4503</v>
      </c>
      <c r="V779" s="42"/>
      <c r="W779" s="42"/>
      <c r="X779" s="42"/>
    </row>
    <row r="780" spans="1:24" s="5" customFormat="1" ht="38.25">
      <c r="A780" s="49">
        <v>769</v>
      </c>
      <c r="B780" s="11">
        <v>45292</v>
      </c>
      <c r="C780" s="42" t="s">
        <v>1923</v>
      </c>
      <c r="D780" s="42" t="s">
        <v>2734</v>
      </c>
      <c r="E780" s="42" t="s">
        <v>2791</v>
      </c>
      <c r="F780" s="42" t="s">
        <v>3173</v>
      </c>
      <c r="G780" s="42">
        <v>39</v>
      </c>
      <c r="H780" s="42">
        <v>65</v>
      </c>
      <c r="I780" s="42"/>
      <c r="J780" s="8">
        <v>20.399999999999999</v>
      </c>
      <c r="K780" s="42">
        <v>4</v>
      </c>
      <c r="L780" s="42" t="s">
        <v>994</v>
      </c>
      <c r="M780" s="42"/>
      <c r="N780" s="9" t="s">
        <v>5730</v>
      </c>
      <c r="O780" s="9">
        <v>382448.8</v>
      </c>
      <c r="P780" s="9"/>
      <c r="Q780" s="29"/>
      <c r="R780" s="42"/>
      <c r="S780" s="42"/>
      <c r="T780" s="42"/>
      <c r="U780" s="42"/>
      <c r="V780" s="42"/>
      <c r="W780" s="42"/>
      <c r="X780" s="42"/>
    </row>
    <row r="781" spans="1:24" s="5" customFormat="1" ht="38.25">
      <c r="A781" s="49">
        <v>770</v>
      </c>
      <c r="B781" s="11">
        <v>45292</v>
      </c>
      <c r="C781" s="42" t="s">
        <v>1923</v>
      </c>
      <c r="D781" s="42" t="s">
        <v>2735</v>
      </c>
      <c r="E781" s="42" t="s">
        <v>2792</v>
      </c>
      <c r="F781" s="42" t="s">
        <v>3173</v>
      </c>
      <c r="G781" s="42">
        <v>39</v>
      </c>
      <c r="H781" s="42">
        <v>87</v>
      </c>
      <c r="I781" s="42"/>
      <c r="J781" s="8">
        <v>21</v>
      </c>
      <c r="K781" s="42">
        <v>5</v>
      </c>
      <c r="L781" s="42" t="s">
        <v>994</v>
      </c>
      <c r="M781" s="42"/>
      <c r="N781" s="9" t="s">
        <v>5729</v>
      </c>
      <c r="O781" s="9">
        <v>409035.27</v>
      </c>
      <c r="P781" s="9"/>
      <c r="Q781" s="29"/>
      <c r="R781" s="42"/>
      <c r="S781" s="42"/>
      <c r="T781" s="42"/>
      <c r="U781" s="42"/>
      <c r="V781" s="42"/>
      <c r="W781" s="42"/>
      <c r="X781" s="42"/>
    </row>
    <row r="782" spans="1:24" s="5" customFormat="1" ht="55.15" customHeight="1">
      <c r="A782" s="49">
        <v>771</v>
      </c>
      <c r="B782" s="11">
        <v>45292</v>
      </c>
      <c r="C782" s="42" t="s">
        <v>1923</v>
      </c>
      <c r="D782" s="42" t="s">
        <v>2736</v>
      </c>
      <c r="E782" s="42" t="s">
        <v>146</v>
      </c>
      <c r="F782" s="42" t="s">
        <v>3173</v>
      </c>
      <c r="G782" s="42">
        <v>39</v>
      </c>
      <c r="H782" s="42">
        <v>170</v>
      </c>
      <c r="I782" s="42"/>
      <c r="J782" s="8">
        <v>28.9</v>
      </c>
      <c r="K782" s="42">
        <v>9</v>
      </c>
      <c r="L782" s="42" t="s">
        <v>994</v>
      </c>
      <c r="M782" s="42"/>
      <c r="N782" s="9" t="s">
        <v>5728</v>
      </c>
      <c r="O782" s="9">
        <v>562910.43999999994</v>
      </c>
      <c r="P782" s="9"/>
      <c r="Q782" s="29"/>
      <c r="R782" s="42" t="s">
        <v>2066</v>
      </c>
      <c r="S782" s="11">
        <v>42486</v>
      </c>
      <c r="T782" s="42" t="s">
        <v>266</v>
      </c>
      <c r="U782" s="42" t="s">
        <v>2067</v>
      </c>
      <c r="V782" s="42">
        <v>28.89</v>
      </c>
      <c r="W782" s="42"/>
      <c r="X782" s="42"/>
    </row>
    <row r="783" spans="1:24" s="5" customFormat="1" ht="25.5">
      <c r="A783" s="49">
        <v>772</v>
      </c>
      <c r="B783" s="11">
        <v>45292</v>
      </c>
      <c r="C783" s="42" t="s">
        <v>1923</v>
      </c>
      <c r="D783" s="42" t="s">
        <v>2737</v>
      </c>
      <c r="E783" s="42" t="s">
        <v>3069</v>
      </c>
      <c r="F783" s="42" t="s">
        <v>3173</v>
      </c>
      <c r="G783" s="42">
        <v>40</v>
      </c>
      <c r="H783" s="42">
        <v>36</v>
      </c>
      <c r="I783" s="42"/>
      <c r="J783" s="8">
        <v>56.95</v>
      </c>
      <c r="K783" s="42">
        <v>8</v>
      </c>
      <c r="L783" s="42" t="s">
        <v>994</v>
      </c>
      <c r="M783" s="42"/>
      <c r="N783" s="9" t="s">
        <v>321</v>
      </c>
      <c r="O783" s="9">
        <v>1110238.5900000001</v>
      </c>
      <c r="P783" s="9"/>
      <c r="Q783" s="29"/>
      <c r="R783" s="42" t="s">
        <v>4491</v>
      </c>
      <c r="S783" s="42"/>
      <c r="T783" s="42"/>
      <c r="U783" s="42" t="s">
        <v>4504</v>
      </c>
      <c r="V783" s="42"/>
      <c r="W783" s="42"/>
      <c r="X783" s="42"/>
    </row>
    <row r="784" spans="1:24" s="5" customFormat="1" ht="38.25">
      <c r="A784" s="49">
        <v>773</v>
      </c>
      <c r="B784" s="11">
        <v>45292</v>
      </c>
      <c r="C784" s="42" t="s">
        <v>1923</v>
      </c>
      <c r="D784" s="42" t="s">
        <v>2738</v>
      </c>
      <c r="E784" s="42" t="s">
        <v>2461</v>
      </c>
      <c r="F784" s="42" t="s">
        <v>3173</v>
      </c>
      <c r="G784" s="42" t="s">
        <v>814</v>
      </c>
      <c r="H784" s="42">
        <v>3</v>
      </c>
      <c r="I784" s="42"/>
      <c r="J784" s="8">
        <v>44.1</v>
      </c>
      <c r="K784" s="42">
        <v>1</v>
      </c>
      <c r="L784" s="42" t="s">
        <v>994</v>
      </c>
      <c r="M784" s="42"/>
      <c r="N784" s="9" t="s">
        <v>5733</v>
      </c>
      <c r="O784" s="9">
        <v>871971.22</v>
      </c>
      <c r="P784" s="9"/>
      <c r="Q784" s="29"/>
      <c r="R784" s="42" t="s">
        <v>4811</v>
      </c>
      <c r="S784" s="42"/>
      <c r="T784" s="42"/>
      <c r="U784" s="42" t="s">
        <v>4812</v>
      </c>
      <c r="V784" s="42"/>
      <c r="W784" s="42"/>
      <c r="X784" s="42"/>
    </row>
    <row r="785" spans="1:24" s="5" customFormat="1" ht="38.25">
      <c r="A785" s="49">
        <v>774</v>
      </c>
      <c r="B785" s="11">
        <v>45292</v>
      </c>
      <c r="C785" s="42" t="s">
        <v>1923</v>
      </c>
      <c r="D785" s="42" t="s">
        <v>2739</v>
      </c>
      <c r="E785" s="42" t="s">
        <v>298</v>
      </c>
      <c r="F785" s="42" t="s">
        <v>3173</v>
      </c>
      <c r="G785" s="42" t="s">
        <v>814</v>
      </c>
      <c r="H785" s="42">
        <v>32</v>
      </c>
      <c r="I785" s="42"/>
      <c r="J785" s="8">
        <v>44.2</v>
      </c>
      <c r="K785" s="42">
        <v>5</v>
      </c>
      <c r="L785" s="42" t="s">
        <v>994</v>
      </c>
      <c r="M785" s="42"/>
      <c r="N785" s="9" t="s">
        <v>5732</v>
      </c>
      <c r="O785" s="9">
        <v>873948.48</v>
      </c>
      <c r="P785" s="9"/>
      <c r="Q785" s="29"/>
      <c r="R785" s="42" t="s">
        <v>1361</v>
      </c>
      <c r="S785" s="11">
        <v>32749</v>
      </c>
      <c r="T785" s="42" t="s">
        <v>266</v>
      </c>
      <c r="U785" s="42" t="s">
        <v>1362</v>
      </c>
      <c r="V785" s="42"/>
      <c r="W785" s="42"/>
      <c r="X785" s="42"/>
    </row>
    <row r="786" spans="1:24" s="5" customFormat="1" ht="28.5" customHeight="1">
      <c r="A786" s="49">
        <v>775</v>
      </c>
      <c r="B786" s="11">
        <v>45292</v>
      </c>
      <c r="C786" s="42" t="s">
        <v>1923</v>
      </c>
      <c r="D786" s="42" t="s">
        <v>2740</v>
      </c>
      <c r="E786" s="42" t="s">
        <v>2175</v>
      </c>
      <c r="F786" s="42" t="s">
        <v>3173</v>
      </c>
      <c r="G786" s="42">
        <v>41</v>
      </c>
      <c r="H786" s="42">
        <v>39</v>
      </c>
      <c r="I786" s="42"/>
      <c r="J786" s="8">
        <v>28.8</v>
      </c>
      <c r="K786" s="42">
        <v>3</v>
      </c>
      <c r="L786" s="42" t="s">
        <v>994</v>
      </c>
      <c r="M786" s="42"/>
      <c r="N786" s="9" t="s">
        <v>5727</v>
      </c>
      <c r="O786" s="9">
        <v>560962.66</v>
      </c>
      <c r="P786" s="9"/>
      <c r="Q786" s="29"/>
      <c r="R786" s="42" t="s">
        <v>9</v>
      </c>
      <c r="S786" s="11">
        <v>32744</v>
      </c>
      <c r="T786" s="42" t="s">
        <v>266</v>
      </c>
      <c r="U786" s="42" t="s">
        <v>10</v>
      </c>
      <c r="V786" s="42">
        <v>17.5</v>
      </c>
      <c r="W786" s="42"/>
      <c r="X786" s="42"/>
    </row>
    <row r="787" spans="1:24" s="5" customFormat="1" ht="38.25">
      <c r="A787" s="49">
        <v>776</v>
      </c>
      <c r="B787" s="11">
        <v>45292</v>
      </c>
      <c r="C787" s="42" t="s">
        <v>1923</v>
      </c>
      <c r="D787" s="42" t="s">
        <v>2741</v>
      </c>
      <c r="E787" s="42" t="s">
        <v>376</v>
      </c>
      <c r="F787" s="42" t="s">
        <v>3173</v>
      </c>
      <c r="G787" s="42">
        <v>41</v>
      </c>
      <c r="H787" s="42">
        <v>59</v>
      </c>
      <c r="I787" s="42"/>
      <c r="J787" s="8">
        <v>29.2</v>
      </c>
      <c r="K787" s="42">
        <v>4</v>
      </c>
      <c r="L787" s="42" t="s">
        <v>994</v>
      </c>
      <c r="M787" s="42"/>
      <c r="N787" s="9" t="s">
        <v>5726</v>
      </c>
      <c r="O787" s="9">
        <v>568753.80000000005</v>
      </c>
      <c r="P787" s="9"/>
      <c r="Q787" s="29"/>
      <c r="R787" s="42" t="s">
        <v>4505</v>
      </c>
      <c r="S787" s="42"/>
      <c r="T787" s="42"/>
      <c r="U787" s="42" t="s">
        <v>4506</v>
      </c>
      <c r="V787" s="42"/>
      <c r="W787" s="42"/>
      <c r="X787" s="42"/>
    </row>
    <row r="788" spans="1:24" s="5" customFormat="1" ht="51">
      <c r="A788" s="49">
        <v>777</v>
      </c>
      <c r="B788" s="11">
        <v>45292</v>
      </c>
      <c r="C788" s="42" t="s">
        <v>1923</v>
      </c>
      <c r="D788" s="42" t="s">
        <v>2742</v>
      </c>
      <c r="E788" s="42" t="s">
        <v>377</v>
      </c>
      <c r="F788" s="42" t="s">
        <v>3173</v>
      </c>
      <c r="G788" s="42">
        <v>41</v>
      </c>
      <c r="H788" s="42">
        <v>66</v>
      </c>
      <c r="I788" s="42"/>
      <c r="J788" s="8">
        <v>20.100000000000001</v>
      </c>
      <c r="K788" s="42">
        <v>4</v>
      </c>
      <c r="L788" s="42" t="s">
        <v>994</v>
      </c>
      <c r="M788" s="42"/>
      <c r="N788" s="9" t="s">
        <v>5725</v>
      </c>
      <c r="O788" s="9">
        <v>391505.19</v>
      </c>
      <c r="P788" s="9"/>
      <c r="Q788" s="29"/>
      <c r="R788" s="42" t="s">
        <v>4663</v>
      </c>
      <c r="S788" s="11">
        <v>43717</v>
      </c>
      <c r="T788" s="42" t="s">
        <v>266</v>
      </c>
      <c r="U788" s="42" t="s">
        <v>4043</v>
      </c>
      <c r="V788" s="42">
        <v>20.100000000000001</v>
      </c>
      <c r="W788" s="42"/>
      <c r="X788" s="42"/>
    </row>
    <row r="789" spans="1:24" s="5" customFormat="1" ht="38.25">
      <c r="A789" s="49">
        <v>778</v>
      </c>
      <c r="B789" s="11">
        <v>45292</v>
      </c>
      <c r="C789" s="42" t="s">
        <v>1923</v>
      </c>
      <c r="D789" s="42" t="s">
        <v>2743</v>
      </c>
      <c r="E789" s="42" t="s">
        <v>975</v>
      </c>
      <c r="F789" s="42" t="s">
        <v>3173</v>
      </c>
      <c r="G789" s="42">
        <v>41</v>
      </c>
      <c r="H789" s="42">
        <v>69</v>
      </c>
      <c r="I789" s="42"/>
      <c r="J789" s="8">
        <v>20.3</v>
      </c>
      <c r="K789" s="42">
        <v>4</v>
      </c>
      <c r="L789" s="42" t="s">
        <v>994</v>
      </c>
      <c r="M789" s="42"/>
      <c r="N789" s="9" t="s">
        <v>5724</v>
      </c>
      <c r="O789" s="9">
        <v>395400.76</v>
      </c>
      <c r="P789" s="9"/>
      <c r="Q789" s="29"/>
      <c r="R789" s="42" t="s">
        <v>4505</v>
      </c>
      <c r="S789" s="42"/>
      <c r="T789" s="42"/>
      <c r="U789" s="42" t="s">
        <v>4507</v>
      </c>
      <c r="V789" s="42"/>
      <c r="W789" s="42"/>
      <c r="X789" s="42"/>
    </row>
    <row r="790" spans="1:24" s="5" customFormat="1" ht="38.25">
      <c r="A790" s="49">
        <v>779</v>
      </c>
      <c r="B790" s="11">
        <v>45292</v>
      </c>
      <c r="C790" s="42" t="s">
        <v>1923</v>
      </c>
      <c r="D790" s="42" t="s">
        <v>2744</v>
      </c>
      <c r="E790" s="42" t="s">
        <v>1054</v>
      </c>
      <c r="F790" s="42" t="s">
        <v>3173</v>
      </c>
      <c r="G790" s="42">
        <v>41</v>
      </c>
      <c r="H790" s="42">
        <v>101</v>
      </c>
      <c r="I790" s="42"/>
      <c r="J790" s="8">
        <v>20.5</v>
      </c>
      <c r="K790" s="42">
        <v>6</v>
      </c>
      <c r="L790" s="42" t="s">
        <v>994</v>
      </c>
      <c r="M790" s="42"/>
      <c r="N790" s="9" t="s">
        <v>5723</v>
      </c>
      <c r="O790" s="9">
        <v>399296.33</v>
      </c>
      <c r="P790" s="9"/>
      <c r="Q790" s="29"/>
      <c r="R790" s="42" t="s">
        <v>4505</v>
      </c>
      <c r="S790" s="42"/>
      <c r="T790" s="42"/>
      <c r="U790" s="42" t="s">
        <v>921</v>
      </c>
      <c r="V790" s="42"/>
      <c r="W790" s="42"/>
      <c r="X790" s="42"/>
    </row>
    <row r="791" spans="1:24" s="5" customFormat="1" ht="51">
      <c r="A791" s="49">
        <v>780</v>
      </c>
      <c r="B791" s="11">
        <v>45292</v>
      </c>
      <c r="C791" s="42" t="s">
        <v>1923</v>
      </c>
      <c r="D791" s="42" t="s">
        <v>1220</v>
      </c>
      <c r="E791" s="42" t="s">
        <v>1701</v>
      </c>
      <c r="F791" s="42" t="s">
        <v>3173</v>
      </c>
      <c r="G791" s="42">
        <v>41</v>
      </c>
      <c r="H791" s="42">
        <v>141</v>
      </c>
      <c r="I791" s="42"/>
      <c r="J791" s="8">
        <v>20.2</v>
      </c>
      <c r="K791" s="42">
        <v>8</v>
      </c>
      <c r="L791" s="42" t="s">
        <v>994</v>
      </c>
      <c r="M791" s="42"/>
      <c r="N791" s="9" t="s">
        <v>5719</v>
      </c>
      <c r="O791" s="9">
        <v>393452.97</v>
      </c>
      <c r="P791" s="9"/>
      <c r="Q791" s="29"/>
      <c r="R791" s="42" t="s">
        <v>4945</v>
      </c>
      <c r="S791" s="11">
        <v>44016</v>
      </c>
      <c r="T791" s="11">
        <v>44745</v>
      </c>
      <c r="U791" s="42" t="s">
        <v>4946</v>
      </c>
      <c r="V791" s="42">
        <v>20.2</v>
      </c>
      <c r="W791" s="42"/>
      <c r="X791" s="42"/>
    </row>
    <row r="792" spans="1:24" s="5" customFormat="1" ht="38.25">
      <c r="A792" s="49">
        <v>781</v>
      </c>
      <c r="B792" s="11">
        <v>45292</v>
      </c>
      <c r="C792" s="42" t="s">
        <v>1923</v>
      </c>
      <c r="D792" s="42" t="s">
        <v>1221</v>
      </c>
      <c r="E792" s="42" t="s">
        <v>1234</v>
      </c>
      <c r="F792" s="42" t="s">
        <v>3173</v>
      </c>
      <c r="G792" s="42">
        <v>41</v>
      </c>
      <c r="H792" s="42">
        <v>156</v>
      </c>
      <c r="I792" s="42"/>
      <c r="J792" s="8">
        <v>28.9</v>
      </c>
      <c r="K792" s="42">
        <v>9</v>
      </c>
      <c r="L792" s="42" t="s">
        <v>994</v>
      </c>
      <c r="M792" s="42"/>
      <c r="N792" s="9" t="s">
        <v>5722</v>
      </c>
      <c r="O792" s="9">
        <v>562910.43999999994</v>
      </c>
      <c r="P792" s="9"/>
      <c r="Q792" s="29"/>
      <c r="R792" s="42" t="s">
        <v>3725</v>
      </c>
      <c r="S792" s="11">
        <v>29293</v>
      </c>
      <c r="T792" s="42" t="s">
        <v>266</v>
      </c>
      <c r="U792" s="42" t="s">
        <v>3732</v>
      </c>
      <c r="V792" s="42">
        <v>17.600000000000001</v>
      </c>
      <c r="W792" s="42"/>
      <c r="X792" s="42"/>
    </row>
    <row r="793" spans="1:24" s="5" customFormat="1" ht="38.25">
      <c r="A793" s="49">
        <v>782</v>
      </c>
      <c r="B793" s="11">
        <v>45292</v>
      </c>
      <c r="C793" s="42" t="s">
        <v>1923</v>
      </c>
      <c r="D793" s="42" t="s">
        <v>1222</v>
      </c>
      <c r="E793" s="42" t="s">
        <v>1235</v>
      </c>
      <c r="F793" s="42" t="s">
        <v>3173</v>
      </c>
      <c r="G793" s="42">
        <v>41</v>
      </c>
      <c r="H793" s="42">
        <v>157</v>
      </c>
      <c r="I793" s="42"/>
      <c r="J793" s="8">
        <v>29</v>
      </c>
      <c r="K793" s="42">
        <v>9</v>
      </c>
      <c r="L793" s="42" t="s">
        <v>994</v>
      </c>
      <c r="M793" s="42"/>
      <c r="N793" s="9" t="s">
        <v>5721</v>
      </c>
      <c r="O793" s="9">
        <v>564858.23</v>
      </c>
      <c r="P793" s="9"/>
      <c r="Q793" s="29"/>
      <c r="R793" s="42" t="s">
        <v>3490</v>
      </c>
      <c r="S793" s="11">
        <v>32646</v>
      </c>
      <c r="T793" s="42" t="s">
        <v>266</v>
      </c>
      <c r="U793" s="42" t="s">
        <v>3491</v>
      </c>
      <c r="V793" s="42">
        <v>17</v>
      </c>
      <c r="W793" s="42"/>
      <c r="X793" s="42"/>
    </row>
    <row r="794" spans="1:24" s="5" customFormat="1" ht="38.25">
      <c r="A794" s="49">
        <v>783</v>
      </c>
      <c r="B794" s="11">
        <v>45292</v>
      </c>
      <c r="C794" s="42" t="s">
        <v>1923</v>
      </c>
      <c r="D794" s="42" t="s">
        <v>1993</v>
      </c>
      <c r="E794" s="42" t="s">
        <v>1253</v>
      </c>
      <c r="F794" s="42" t="s">
        <v>3173</v>
      </c>
      <c r="G794" s="42" t="s">
        <v>1145</v>
      </c>
      <c r="H794" s="42">
        <v>30</v>
      </c>
      <c r="I794" s="42"/>
      <c r="J794" s="8">
        <v>45.6</v>
      </c>
      <c r="K794" s="42">
        <v>4</v>
      </c>
      <c r="L794" s="42" t="s">
        <v>994</v>
      </c>
      <c r="M794" s="42"/>
      <c r="N794" s="9" t="s">
        <v>5720</v>
      </c>
      <c r="O794" s="9">
        <v>888190.87</v>
      </c>
      <c r="P794" s="9"/>
      <c r="Q794" s="9"/>
      <c r="R794" s="42" t="s">
        <v>778</v>
      </c>
      <c r="S794" s="11">
        <v>35143</v>
      </c>
      <c r="T794" s="42" t="s">
        <v>266</v>
      </c>
      <c r="U794" s="42" t="s">
        <v>779</v>
      </c>
      <c r="V794" s="42"/>
      <c r="W794" s="42"/>
      <c r="X794" s="42"/>
    </row>
    <row r="795" spans="1:24" s="5" customFormat="1" ht="38.25">
      <c r="A795" s="49">
        <v>784</v>
      </c>
      <c r="B795" s="11">
        <v>45292</v>
      </c>
      <c r="C795" s="42" t="s">
        <v>1923</v>
      </c>
      <c r="D795" s="42" t="s">
        <v>667</v>
      </c>
      <c r="E795" s="42" t="s">
        <v>1438</v>
      </c>
      <c r="F795" s="42" t="s">
        <v>3173</v>
      </c>
      <c r="G795" s="42" t="s">
        <v>815</v>
      </c>
      <c r="H795" s="42">
        <v>4</v>
      </c>
      <c r="I795" s="42"/>
      <c r="J795" s="8">
        <v>31.1</v>
      </c>
      <c r="K795" s="42">
        <v>1</v>
      </c>
      <c r="L795" s="42" t="s">
        <v>994</v>
      </c>
      <c r="M795" s="42"/>
      <c r="N795" s="9" t="s">
        <v>5638</v>
      </c>
      <c r="O795" s="9">
        <v>613547.32999999996</v>
      </c>
      <c r="P795" s="9"/>
      <c r="Q795" s="29"/>
      <c r="R795" s="42" t="s">
        <v>4508</v>
      </c>
      <c r="S795" s="42"/>
      <c r="T795" s="42"/>
      <c r="U795" s="42" t="s">
        <v>4509</v>
      </c>
      <c r="V795" s="42"/>
      <c r="W795" s="42"/>
      <c r="X795" s="42"/>
    </row>
    <row r="796" spans="1:24" s="5" customFormat="1" ht="38.25">
      <c r="A796" s="49">
        <v>785</v>
      </c>
      <c r="B796" s="11">
        <v>45292</v>
      </c>
      <c r="C796" s="42" t="s">
        <v>1923</v>
      </c>
      <c r="D796" s="42" t="s">
        <v>668</v>
      </c>
      <c r="E796" s="42" t="s">
        <v>3586</v>
      </c>
      <c r="F796" s="42" t="s">
        <v>3173</v>
      </c>
      <c r="G796" s="42" t="s">
        <v>816</v>
      </c>
      <c r="H796" s="42">
        <v>11</v>
      </c>
      <c r="I796" s="42"/>
      <c r="J796" s="8">
        <v>32.5</v>
      </c>
      <c r="K796" s="42">
        <v>4</v>
      </c>
      <c r="L796" s="42" t="s">
        <v>994</v>
      </c>
      <c r="M796" s="42"/>
      <c r="N796" s="9" t="s">
        <v>5637</v>
      </c>
      <c r="O796" s="9">
        <v>633030.78</v>
      </c>
      <c r="P796" s="9"/>
      <c r="Q796" s="29"/>
      <c r="R796" s="42" t="s">
        <v>4491</v>
      </c>
      <c r="S796" s="42"/>
      <c r="T796" s="42"/>
      <c r="U796" s="42" t="s">
        <v>4510</v>
      </c>
      <c r="V796" s="42"/>
      <c r="W796" s="42"/>
      <c r="X796" s="42"/>
    </row>
    <row r="797" spans="1:24" s="5" customFormat="1" ht="38.25">
      <c r="A797" s="49">
        <v>786</v>
      </c>
      <c r="B797" s="11">
        <v>45292</v>
      </c>
      <c r="C797" s="42" t="s">
        <v>1923</v>
      </c>
      <c r="D797" s="42" t="s">
        <v>669</v>
      </c>
      <c r="E797" s="42" t="s">
        <v>3027</v>
      </c>
      <c r="F797" s="42" t="s">
        <v>3173</v>
      </c>
      <c r="G797" s="42" t="s">
        <v>817</v>
      </c>
      <c r="H797" s="42">
        <v>38</v>
      </c>
      <c r="I797" s="42"/>
      <c r="J797" s="8">
        <v>50.9</v>
      </c>
      <c r="K797" s="42">
        <v>1</v>
      </c>
      <c r="L797" s="42" t="s">
        <v>994</v>
      </c>
      <c r="M797" s="42"/>
      <c r="N797" s="9" t="s">
        <v>5636</v>
      </c>
      <c r="O797" s="9">
        <v>1006424.83</v>
      </c>
      <c r="P797" s="9"/>
      <c r="Q797" s="29"/>
      <c r="R797" s="42" t="s">
        <v>4491</v>
      </c>
      <c r="S797" s="42"/>
      <c r="T797" s="42"/>
      <c r="U797" s="42" t="s">
        <v>4511</v>
      </c>
      <c r="V797" s="42"/>
      <c r="W797" s="42"/>
      <c r="X797" s="42"/>
    </row>
    <row r="798" spans="1:24" s="5" customFormat="1" ht="38.25">
      <c r="A798" s="49">
        <v>787</v>
      </c>
      <c r="B798" s="11">
        <v>45292</v>
      </c>
      <c r="C798" s="42" t="s">
        <v>1923</v>
      </c>
      <c r="D798" s="42" t="s">
        <v>670</v>
      </c>
      <c r="E798" s="42" t="s">
        <v>959</v>
      </c>
      <c r="F798" s="42" t="s">
        <v>3173</v>
      </c>
      <c r="G798" s="42" t="s">
        <v>817</v>
      </c>
      <c r="H798" s="42">
        <v>53</v>
      </c>
      <c r="I798" s="42"/>
      <c r="J798" s="8">
        <v>50.8</v>
      </c>
      <c r="K798" s="42">
        <v>5</v>
      </c>
      <c r="L798" s="42" t="s">
        <v>994</v>
      </c>
      <c r="M798" s="42"/>
      <c r="N798" s="9" t="s">
        <v>5635</v>
      </c>
      <c r="O798" s="9">
        <v>1004447.57</v>
      </c>
      <c r="P798" s="9"/>
      <c r="Q798" s="29"/>
      <c r="R798" s="42" t="s">
        <v>781</v>
      </c>
      <c r="S798" s="11">
        <v>35422</v>
      </c>
      <c r="T798" s="42" t="s">
        <v>266</v>
      </c>
      <c r="U798" s="42" t="s">
        <v>780</v>
      </c>
      <c r="V798" s="42"/>
      <c r="W798" s="42"/>
      <c r="X798" s="42"/>
    </row>
    <row r="799" spans="1:24" s="5" customFormat="1" ht="63.75">
      <c r="A799" s="49">
        <v>788</v>
      </c>
      <c r="B799" s="11">
        <v>45292</v>
      </c>
      <c r="C799" s="42" t="s">
        <v>1923</v>
      </c>
      <c r="D799" s="42" t="s">
        <v>5199</v>
      </c>
      <c r="E799" s="42" t="s">
        <v>5198</v>
      </c>
      <c r="F799" s="42" t="s">
        <v>3173</v>
      </c>
      <c r="G799" s="42">
        <v>43</v>
      </c>
      <c r="H799" s="42">
        <v>116</v>
      </c>
      <c r="I799" s="42"/>
      <c r="J799" s="8">
        <v>29.2</v>
      </c>
      <c r="K799" s="42">
        <v>7</v>
      </c>
      <c r="L799" s="42" t="s">
        <v>994</v>
      </c>
      <c r="M799" s="11">
        <v>40050</v>
      </c>
      <c r="N799" s="9" t="s">
        <v>5200</v>
      </c>
      <c r="O799" s="9">
        <v>568753.80000000005</v>
      </c>
      <c r="P799" s="9">
        <v>90246</v>
      </c>
      <c r="Q799" s="8">
        <v>90246</v>
      </c>
      <c r="R799" s="42"/>
      <c r="S799" s="11"/>
      <c r="T799" s="42"/>
      <c r="U799" s="42"/>
      <c r="V799" s="42"/>
      <c r="W799" s="42" t="s">
        <v>5923</v>
      </c>
      <c r="X799" s="42" t="s">
        <v>5752</v>
      </c>
    </row>
    <row r="800" spans="1:24" s="5" customFormat="1" ht="76.5">
      <c r="A800" s="49">
        <v>789</v>
      </c>
      <c r="B800" s="11">
        <v>45292</v>
      </c>
      <c r="C800" s="42" t="s">
        <v>1923</v>
      </c>
      <c r="D800" s="42" t="s">
        <v>593</v>
      </c>
      <c r="E800" s="42" t="s">
        <v>1730</v>
      </c>
      <c r="F800" s="42" t="s">
        <v>3173</v>
      </c>
      <c r="G800" s="42" t="s">
        <v>818</v>
      </c>
      <c r="H800" s="42">
        <v>118</v>
      </c>
      <c r="I800" s="42"/>
      <c r="J800" s="8">
        <v>28.5</v>
      </c>
      <c r="K800" s="42">
        <v>7</v>
      </c>
      <c r="L800" s="42" t="s">
        <v>994</v>
      </c>
      <c r="M800" s="42"/>
      <c r="N800" s="9" t="s">
        <v>5634</v>
      </c>
      <c r="O800" s="9">
        <v>555119.29</v>
      </c>
      <c r="P800" s="9"/>
      <c r="Q800" s="29"/>
      <c r="R800" s="42" t="s">
        <v>4932</v>
      </c>
      <c r="S800" s="11">
        <v>43308</v>
      </c>
      <c r="T800" s="11" t="s">
        <v>4069</v>
      </c>
      <c r="U800" s="42" t="s">
        <v>4931</v>
      </c>
      <c r="V800" s="42">
        <v>28.5</v>
      </c>
      <c r="W800" s="42" t="s">
        <v>3936</v>
      </c>
      <c r="X800" s="42"/>
    </row>
    <row r="801" spans="1:24" s="5" customFormat="1" ht="38.25">
      <c r="A801" s="49">
        <v>790</v>
      </c>
      <c r="B801" s="11">
        <v>45292</v>
      </c>
      <c r="C801" s="42" t="s">
        <v>1923</v>
      </c>
      <c r="D801" s="42" t="s">
        <v>594</v>
      </c>
      <c r="E801" s="42" t="s">
        <v>3543</v>
      </c>
      <c r="F801" s="42" t="s">
        <v>3173</v>
      </c>
      <c r="G801" s="42" t="s">
        <v>818</v>
      </c>
      <c r="H801" s="42">
        <v>141</v>
      </c>
      <c r="I801" s="42"/>
      <c r="J801" s="8">
        <v>20.100000000000001</v>
      </c>
      <c r="K801" s="42">
        <v>8</v>
      </c>
      <c r="L801" s="42" t="s">
        <v>994</v>
      </c>
      <c r="M801" s="42"/>
      <c r="N801" s="9" t="s">
        <v>5633</v>
      </c>
      <c r="O801" s="9">
        <v>391505.19</v>
      </c>
      <c r="P801" s="9"/>
      <c r="Q801" s="29"/>
      <c r="R801" s="42" t="s">
        <v>4813</v>
      </c>
      <c r="S801" s="42"/>
      <c r="T801" s="42"/>
      <c r="U801" s="42" t="s">
        <v>4814</v>
      </c>
      <c r="V801" s="42"/>
      <c r="W801" s="42"/>
      <c r="X801" s="42"/>
    </row>
    <row r="802" spans="1:24" s="5" customFormat="1" ht="63.75">
      <c r="A802" s="49">
        <v>791</v>
      </c>
      <c r="B802" s="11">
        <v>45292</v>
      </c>
      <c r="C802" s="42" t="s">
        <v>1923</v>
      </c>
      <c r="D802" s="42" t="s">
        <v>1826</v>
      </c>
      <c r="E802" s="42" t="s">
        <v>2206</v>
      </c>
      <c r="F802" s="42" t="s">
        <v>3173</v>
      </c>
      <c r="G802" s="42" t="s">
        <v>818</v>
      </c>
      <c r="H802" s="42">
        <v>156</v>
      </c>
      <c r="I802" s="42"/>
      <c r="J802" s="8">
        <v>28.5</v>
      </c>
      <c r="K802" s="42">
        <v>9</v>
      </c>
      <c r="L802" s="42" t="s">
        <v>994</v>
      </c>
      <c r="M802" s="42"/>
      <c r="N802" s="9" t="s">
        <v>5632</v>
      </c>
      <c r="O802" s="9">
        <v>555119.29</v>
      </c>
      <c r="P802" s="9"/>
      <c r="Q802" s="29"/>
      <c r="R802" s="42" t="s">
        <v>6107</v>
      </c>
      <c r="S802" s="11">
        <v>45240</v>
      </c>
      <c r="T802" s="42" t="s">
        <v>266</v>
      </c>
      <c r="U802" s="42" t="s">
        <v>6108</v>
      </c>
      <c r="V802" s="42"/>
      <c r="W802" s="42"/>
      <c r="X802" s="42"/>
    </row>
    <row r="803" spans="1:24" s="5" customFormat="1" ht="40.15" customHeight="1">
      <c r="A803" s="49">
        <v>792</v>
      </c>
      <c r="B803" s="11">
        <v>45292</v>
      </c>
      <c r="C803" s="42" t="s">
        <v>1923</v>
      </c>
      <c r="D803" s="42" t="s">
        <v>1827</v>
      </c>
      <c r="E803" s="42" t="s">
        <v>2631</v>
      </c>
      <c r="F803" s="42" t="s">
        <v>3173</v>
      </c>
      <c r="G803" s="42">
        <v>44</v>
      </c>
      <c r="H803" s="42">
        <v>33</v>
      </c>
      <c r="I803" s="42"/>
      <c r="J803" s="8">
        <v>33.299999999999997</v>
      </c>
      <c r="K803" s="42">
        <v>7</v>
      </c>
      <c r="L803" s="42" t="s">
        <v>994</v>
      </c>
      <c r="M803" s="42"/>
      <c r="N803" s="9" t="s">
        <v>5624</v>
      </c>
      <c r="O803" s="9">
        <v>648613.06999999995</v>
      </c>
      <c r="P803" s="9"/>
      <c r="Q803" s="29"/>
      <c r="R803" s="42" t="s">
        <v>782</v>
      </c>
      <c r="S803" s="11">
        <v>32868</v>
      </c>
      <c r="T803" s="42" t="s">
        <v>266</v>
      </c>
      <c r="U803" s="42" t="s">
        <v>525</v>
      </c>
      <c r="V803" s="42">
        <v>19</v>
      </c>
      <c r="W803" s="42"/>
      <c r="X803" s="42"/>
    </row>
    <row r="804" spans="1:24" s="5" customFormat="1" ht="76.5">
      <c r="A804" s="49">
        <v>793</v>
      </c>
      <c r="B804" s="11">
        <v>45292</v>
      </c>
      <c r="C804" s="42" t="s">
        <v>1923</v>
      </c>
      <c r="D804" s="42"/>
      <c r="E804" s="42" t="s">
        <v>1413</v>
      </c>
      <c r="F804" s="42" t="s">
        <v>3173</v>
      </c>
      <c r="G804" s="42" t="s">
        <v>3609</v>
      </c>
      <c r="H804" s="42">
        <v>1</v>
      </c>
      <c r="I804" s="42"/>
      <c r="J804" s="8">
        <v>8.92</v>
      </c>
      <c r="K804" s="42">
        <v>1</v>
      </c>
      <c r="L804" s="42" t="s">
        <v>994</v>
      </c>
      <c r="M804" s="42"/>
      <c r="N804" s="9" t="s">
        <v>428</v>
      </c>
      <c r="O804" s="9"/>
      <c r="P804" s="9"/>
      <c r="Q804" s="29"/>
      <c r="R804" s="42" t="s">
        <v>4815</v>
      </c>
      <c r="S804" s="42"/>
      <c r="T804" s="42"/>
      <c r="U804" s="42" t="s">
        <v>4816</v>
      </c>
      <c r="V804" s="42"/>
      <c r="W804" s="42"/>
      <c r="X804" s="42" t="s">
        <v>3960</v>
      </c>
    </row>
    <row r="805" spans="1:24" s="5" customFormat="1" ht="89.25">
      <c r="A805" s="49">
        <v>794</v>
      </c>
      <c r="B805" s="11">
        <v>45292</v>
      </c>
      <c r="C805" s="42" t="s">
        <v>1923</v>
      </c>
      <c r="D805" s="42" t="s">
        <v>1828</v>
      </c>
      <c r="E805" s="42" t="s">
        <v>91</v>
      </c>
      <c r="F805" s="42" t="s">
        <v>3173</v>
      </c>
      <c r="G805" s="42" t="s">
        <v>3609</v>
      </c>
      <c r="H805" s="42">
        <v>69</v>
      </c>
      <c r="I805" s="42"/>
      <c r="J805" s="8">
        <v>23.2</v>
      </c>
      <c r="K805" s="42">
        <v>5</v>
      </c>
      <c r="L805" s="42" t="s">
        <v>994</v>
      </c>
      <c r="M805" s="42"/>
      <c r="N805" s="9" t="s">
        <v>5631</v>
      </c>
      <c r="O805" s="9">
        <v>451886.58</v>
      </c>
      <c r="P805" s="9"/>
      <c r="Q805" s="29"/>
      <c r="R805" s="42" t="s">
        <v>3384</v>
      </c>
      <c r="S805" s="11">
        <v>41527</v>
      </c>
      <c r="T805" s="42" t="s">
        <v>266</v>
      </c>
      <c r="U805" s="42" t="s">
        <v>3385</v>
      </c>
      <c r="V805" s="42">
        <v>23.21</v>
      </c>
      <c r="W805" s="42"/>
      <c r="X805" s="42"/>
    </row>
    <row r="806" spans="1:24" s="5" customFormat="1" ht="102">
      <c r="A806" s="49">
        <v>795</v>
      </c>
      <c r="B806" s="11">
        <v>45292</v>
      </c>
      <c r="C806" s="42" t="s">
        <v>1923</v>
      </c>
      <c r="D806" s="42" t="s">
        <v>1829</v>
      </c>
      <c r="E806" s="42" t="s">
        <v>2011</v>
      </c>
      <c r="F806" s="42" t="s">
        <v>3173</v>
      </c>
      <c r="G806" s="42" t="s">
        <v>3609</v>
      </c>
      <c r="H806" s="42">
        <v>93</v>
      </c>
      <c r="I806" s="42"/>
      <c r="J806" s="8">
        <v>18.7</v>
      </c>
      <c r="K806" s="42">
        <v>3</v>
      </c>
      <c r="L806" s="42" t="s">
        <v>994</v>
      </c>
      <c r="M806" s="42"/>
      <c r="N806" s="9" t="s">
        <v>5627</v>
      </c>
      <c r="O806" s="9">
        <v>364236.17</v>
      </c>
      <c r="P806" s="9"/>
      <c r="Q806" s="29"/>
      <c r="R806" s="42" t="s">
        <v>4634</v>
      </c>
      <c r="S806" s="11">
        <v>44026</v>
      </c>
      <c r="T806" s="42" t="s">
        <v>266</v>
      </c>
      <c r="U806" s="42" t="s">
        <v>4110</v>
      </c>
      <c r="V806" s="42"/>
      <c r="W806" s="42"/>
      <c r="X806" s="42"/>
    </row>
    <row r="807" spans="1:24" s="5" customFormat="1" ht="89.25">
      <c r="A807" s="49">
        <v>796</v>
      </c>
      <c r="B807" s="11">
        <v>45292</v>
      </c>
      <c r="C807" s="42" t="s">
        <v>1923</v>
      </c>
      <c r="D807" s="42" t="s">
        <v>3965</v>
      </c>
      <c r="E807" s="42" t="s">
        <v>92</v>
      </c>
      <c r="F807" s="42" t="s">
        <v>3173</v>
      </c>
      <c r="G807" s="42" t="s">
        <v>3609</v>
      </c>
      <c r="H807" s="42">
        <v>114</v>
      </c>
      <c r="I807" s="42"/>
      <c r="J807" s="8">
        <v>21</v>
      </c>
      <c r="K807" s="42">
        <v>5</v>
      </c>
      <c r="L807" s="42" t="s">
        <v>994</v>
      </c>
      <c r="M807" s="42"/>
      <c r="N807" s="9" t="s">
        <v>5628</v>
      </c>
      <c r="O807" s="9"/>
      <c r="P807" s="9"/>
      <c r="Q807" s="29"/>
      <c r="R807" s="42" t="s">
        <v>783</v>
      </c>
      <c r="S807" s="11">
        <v>38477</v>
      </c>
      <c r="T807" s="42" t="s">
        <v>266</v>
      </c>
      <c r="U807" s="42" t="s">
        <v>784</v>
      </c>
      <c r="V807" s="42"/>
      <c r="W807" s="42"/>
      <c r="X807" s="42"/>
    </row>
    <row r="808" spans="1:24" s="5" customFormat="1" ht="89.25">
      <c r="A808" s="49">
        <v>797</v>
      </c>
      <c r="B808" s="11">
        <v>45292</v>
      </c>
      <c r="C808" s="42" t="s">
        <v>1923</v>
      </c>
      <c r="D808" s="42" t="s">
        <v>1840</v>
      </c>
      <c r="E808" s="42" t="s">
        <v>1203</v>
      </c>
      <c r="F808" s="42" t="s">
        <v>3173</v>
      </c>
      <c r="G808" s="42" t="s">
        <v>3609</v>
      </c>
      <c r="H808" s="42">
        <v>129</v>
      </c>
      <c r="I808" s="42"/>
      <c r="J808" s="8">
        <v>18.3</v>
      </c>
      <c r="K808" s="42">
        <v>2</v>
      </c>
      <c r="L808" s="42" t="s">
        <v>994</v>
      </c>
      <c r="M808" s="42"/>
      <c r="N808" s="9" t="s">
        <v>5623</v>
      </c>
      <c r="O808" s="9">
        <v>354497.23</v>
      </c>
      <c r="P808" s="9"/>
      <c r="Q808" s="29"/>
      <c r="R808" s="42" t="s">
        <v>4817</v>
      </c>
      <c r="S808" s="42"/>
      <c r="T808" s="42"/>
      <c r="U808" s="42" t="s">
        <v>4818</v>
      </c>
      <c r="V808" s="42"/>
      <c r="W808" s="42"/>
      <c r="X808" s="42"/>
    </row>
    <row r="809" spans="1:24" s="5" customFormat="1" ht="89.25">
      <c r="A809" s="49">
        <v>798</v>
      </c>
      <c r="B809" s="11">
        <v>45292</v>
      </c>
      <c r="C809" s="42" t="s">
        <v>1923</v>
      </c>
      <c r="D809" s="42" t="s">
        <v>1841</v>
      </c>
      <c r="E809" s="42" t="s">
        <v>2012</v>
      </c>
      <c r="F809" s="42" t="s">
        <v>3173</v>
      </c>
      <c r="G809" s="42" t="s">
        <v>3609</v>
      </c>
      <c r="H809" s="42">
        <v>135</v>
      </c>
      <c r="I809" s="42"/>
      <c r="J809" s="8">
        <v>18.7</v>
      </c>
      <c r="K809" s="42">
        <v>3</v>
      </c>
      <c r="L809" s="42" t="s">
        <v>994</v>
      </c>
      <c r="M809" s="42"/>
      <c r="N809" s="9" t="s">
        <v>5626</v>
      </c>
      <c r="O809" s="9">
        <v>364236.17</v>
      </c>
      <c r="P809" s="9"/>
      <c r="Q809" s="29"/>
      <c r="R809" s="42" t="s">
        <v>4956</v>
      </c>
      <c r="S809" s="11">
        <v>44763</v>
      </c>
      <c r="T809" s="11" t="s">
        <v>266</v>
      </c>
      <c r="U809" s="42" t="s">
        <v>4957</v>
      </c>
      <c r="V809" s="42"/>
      <c r="W809" s="42"/>
      <c r="X809" s="42"/>
    </row>
    <row r="810" spans="1:24" s="5" customFormat="1" ht="38.25">
      <c r="A810" s="49">
        <v>799</v>
      </c>
      <c r="B810" s="11">
        <v>45292</v>
      </c>
      <c r="C810" s="42" t="s">
        <v>1923</v>
      </c>
      <c r="D810" s="42" t="s">
        <v>755</v>
      </c>
      <c r="E810" s="42" t="s">
        <v>287</v>
      </c>
      <c r="F810" s="42" t="s">
        <v>3173</v>
      </c>
      <c r="G810" s="42">
        <v>46</v>
      </c>
      <c r="H810" s="42">
        <v>15</v>
      </c>
      <c r="I810" s="42" t="s">
        <v>756</v>
      </c>
      <c r="J810" s="8">
        <v>25.98</v>
      </c>
      <c r="K810" s="42">
        <v>5</v>
      </c>
      <c r="L810" s="42" t="s">
        <v>994</v>
      </c>
      <c r="M810" s="42"/>
      <c r="N810" s="9" t="s">
        <v>757</v>
      </c>
      <c r="O810" s="9">
        <v>513674.09</v>
      </c>
      <c r="P810" s="9"/>
      <c r="Q810" s="29"/>
      <c r="R810" s="42" t="s">
        <v>4819</v>
      </c>
      <c r="S810" s="11"/>
      <c r="T810" s="42"/>
      <c r="U810" s="42" t="s">
        <v>4820</v>
      </c>
      <c r="V810" s="42"/>
      <c r="W810" s="42"/>
      <c r="X810" s="42"/>
    </row>
    <row r="811" spans="1:24" s="5" customFormat="1" ht="25.5">
      <c r="A811" s="49">
        <v>800</v>
      </c>
      <c r="B811" s="11">
        <v>45292</v>
      </c>
      <c r="C811" s="42" t="s">
        <v>1923</v>
      </c>
      <c r="D811" s="42" t="s">
        <v>1842</v>
      </c>
      <c r="E811" s="42" t="s">
        <v>2544</v>
      </c>
      <c r="F811" s="42" t="s">
        <v>3173</v>
      </c>
      <c r="G811" s="42">
        <v>48</v>
      </c>
      <c r="H811" s="42">
        <v>23</v>
      </c>
      <c r="I811" s="42"/>
      <c r="J811" s="8">
        <v>49.8</v>
      </c>
      <c r="K811" s="42">
        <v>1</v>
      </c>
      <c r="L811" s="42" t="s">
        <v>994</v>
      </c>
      <c r="M811" s="42"/>
      <c r="N811" s="9" t="s">
        <v>5630</v>
      </c>
      <c r="O811" s="9">
        <v>933625</v>
      </c>
      <c r="P811" s="9"/>
      <c r="Q811" s="29"/>
      <c r="R811" s="42" t="s">
        <v>785</v>
      </c>
      <c r="S811" s="11">
        <v>27808</v>
      </c>
      <c r="T811" s="42" t="s">
        <v>266</v>
      </c>
      <c r="U811" s="42" t="s">
        <v>787</v>
      </c>
      <c r="V811" s="42"/>
      <c r="W811" s="42"/>
      <c r="X811" s="42"/>
    </row>
    <row r="812" spans="1:24" s="5" customFormat="1" ht="38.25">
      <c r="A812" s="49">
        <v>801</v>
      </c>
      <c r="B812" s="11">
        <v>45292</v>
      </c>
      <c r="C812" s="42" t="s">
        <v>1923</v>
      </c>
      <c r="D812" s="42" t="s">
        <v>1843</v>
      </c>
      <c r="E812" s="42" t="s">
        <v>918</v>
      </c>
      <c r="F812" s="42" t="s">
        <v>3173</v>
      </c>
      <c r="G812" s="42">
        <v>48</v>
      </c>
      <c r="H812" s="42">
        <v>27</v>
      </c>
      <c r="I812" s="42"/>
      <c r="J812" s="8">
        <v>49.7</v>
      </c>
      <c r="K812" s="42">
        <v>2</v>
      </c>
      <c r="L812" s="42" t="s">
        <v>994</v>
      </c>
      <c r="M812" s="42"/>
      <c r="N812" s="9" t="s">
        <v>5622</v>
      </c>
      <c r="O812" s="9">
        <v>982697.72</v>
      </c>
      <c r="P812" s="9"/>
      <c r="Q812" s="29"/>
      <c r="R812" s="42" t="s">
        <v>786</v>
      </c>
      <c r="S812" s="11">
        <v>31552</v>
      </c>
      <c r="T812" s="42" t="s">
        <v>266</v>
      </c>
      <c r="U812" s="42" t="s">
        <v>788</v>
      </c>
      <c r="V812" s="42"/>
      <c r="W812" s="42"/>
      <c r="X812" s="42"/>
    </row>
    <row r="813" spans="1:24" s="5" customFormat="1" ht="35.450000000000003" customHeight="1">
      <c r="A813" s="49">
        <v>802</v>
      </c>
      <c r="B813" s="11">
        <v>45292</v>
      </c>
      <c r="C813" s="42" t="s">
        <v>1923</v>
      </c>
      <c r="D813" s="42" t="s">
        <v>1844</v>
      </c>
      <c r="E813" s="42" t="s">
        <v>919</v>
      </c>
      <c r="F813" s="42" t="s">
        <v>3173</v>
      </c>
      <c r="G813" s="42">
        <v>48</v>
      </c>
      <c r="H813" s="42">
        <v>33</v>
      </c>
      <c r="I813" s="42"/>
      <c r="J813" s="8">
        <v>44.2</v>
      </c>
      <c r="K813" s="42">
        <v>4</v>
      </c>
      <c r="L813" s="42" t="s">
        <v>994</v>
      </c>
      <c r="M813" s="42"/>
      <c r="N813" s="9" t="s">
        <v>5629</v>
      </c>
      <c r="O813" s="9">
        <v>873948.48</v>
      </c>
      <c r="P813" s="9"/>
      <c r="Q813" s="29"/>
      <c r="R813" s="42" t="s">
        <v>3779</v>
      </c>
      <c r="S813" s="11">
        <v>25614</v>
      </c>
      <c r="T813" s="42" t="s">
        <v>266</v>
      </c>
      <c r="U813" s="42" t="s">
        <v>3780</v>
      </c>
      <c r="V813" s="42"/>
      <c r="W813" s="42"/>
      <c r="X813" s="42"/>
    </row>
    <row r="814" spans="1:24" s="5" customFormat="1" ht="51">
      <c r="A814" s="49">
        <v>803</v>
      </c>
      <c r="B814" s="11">
        <v>45292</v>
      </c>
      <c r="C814" s="42" t="s">
        <v>1923</v>
      </c>
      <c r="D814" s="42" t="s">
        <v>1845</v>
      </c>
      <c r="E814" s="42" t="s">
        <v>822</v>
      </c>
      <c r="F814" s="42" t="s">
        <v>3173</v>
      </c>
      <c r="G814" s="42" t="s">
        <v>819</v>
      </c>
      <c r="H814" s="42">
        <v>20</v>
      </c>
      <c r="I814" s="42"/>
      <c r="J814" s="8">
        <v>43.2</v>
      </c>
      <c r="K814" s="42">
        <v>2</v>
      </c>
      <c r="L814" s="42" t="s">
        <v>994</v>
      </c>
      <c r="M814" s="42"/>
      <c r="N814" s="9" t="s">
        <v>5621</v>
      </c>
      <c r="O814" s="9">
        <v>854175.89</v>
      </c>
      <c r="P814" s="9"/>
      <c r="Q814" s="29"/>
      <c r="R814" s="42" t="s">
        <v>1211</v>
      </c>
      <c r="S814" s="11">
        <v>42685</v>
      </c>
      <c r="T814" s="42" t="s">
        <v>266</v>
      </c>
      <c r="U814" s="42" t="s">
        <v>1212</v>
      </c>
      <c r="V814" s="42">
        <v>43.15</v>
      </c>
      <c r="W814" s="42"/>
      <c r="X814" s="42"/>
    </row>
    <row r="815" spans="1:24" s="5" customFormat="1" ht="63.75">
      <c r="A815" s="49">
        <v>804</v>
      </c>
      <c r="B815" s="11">
        <v>45292</v>
      </c>
      <c r="C815" s="42" t="s">
        <v>1923</v>
      </c>
      <c r="D815" s="42" t="s">
        <v>1846</v>
      </c>
      <c r="E815" s="42" t="s">
        <v>3656</v>
      </c>
      <c r="F815" s="42" t="s">
        <v>3173</v>
      </c>
      <c r="G815" s="42">
        <v>50</v>
      </c>
      <c r="H815" s="42">
        <v>99</v>
      </c>
      <c r="I815" s="42"/>
      <c r="J815" s="8">
        <v>40.299999999999997</v>
      </c>
      <c r="K815" s="42">
        <v>5</v>
      </c>
      <c r="L815" s="42" t="s">
        <v>994</v>
      </c>
      <c r="M815" s="42"/>
      <c r="N815" s="9" t="s">
        <v>5620</v>
      </c>
      <c r="O815" s="9">
        <v>784958.16</v>
      </c>
      <c r="P815" s="9"/>
      <c r="Q815" s="29"/>
      <c r="R815" s="42" t="s">
        <v>789</v>
      </c>
      <c r="S815" s="11">
        <v>26886</v>
      </c>
      <c r="T815" s="42" t="s">
        <v>266</v>
      </c>
      <c r="U815" s="42" t="s">
        <v>790</v>
      </c>
      <c r="V815" s="42"/>
      <c r="W815" s="42"/>
      <c r="X815" s="42"/>
    </row>
    <row r="816" spans="1:24" s="5" customFormat="1" ht="38.25">
      <c r="A816" s="49">
        <v>805</v>
      </c>
      <c r="B816" s="11">
        <v>45292</v>
      </c>
      <c r="C816" s="42" t="s">
        <v>1923</v>
      </c>
      <c r="D816" s="42" t="s">
        <v>1847</v>
      </c>
      <c r="E816" s="42" t="s">
        <v>2015</v>
      </c>
      <c r="F816" s="42" t="s">
        <v>3173</v>
      </c>
      <c r="G816" s="42">
        <v>53</v>
      </c>
      <c r="H816" s="42">
        <v>31</v>
      </c>
      <c r="I816" s="42"/>
      <c r="J816" s="8">
        <v>50.3</v>
      </c>
      <c r="K816" s="42">
        <v>8</v>
      </c>
      <c r="L816" s="42" t="s">
        <v>994</v>
      </c>
      <c r="M816" s="42"/>
      <c r="N816" s="9" t="s">
        <v>5615</v>
      </c>
      <c r="O816" s="9">
        <v>996517.44</v>
      </c>
      <c r="P816" s="9"/>
      <c r="Q816" s="29"/>
      <c r="R816" s="42"/>
      <c r="S816" s="42"/>
      <c r="T816" s="42"/>
      <c r="U816" s="42"/>
      <c r="V816" s="42"/>
      <c r="W816" s="42"/>
      <c r="X816" s="42"/>
    </row>
    <row r="817" spans="1:24" s="5" customFormat="1" ht="63.75">
      <c r="A817" s="49">
        <v>806</v>
      </c>
      <c r="B817" s="11">
        <v>45292</v>
      </c>
      <c r="C817" s="42" t="s">
        <v>1923</v>
      </c>
      <c r="D817" s="42" t="s">
        <v>1848</v>
      </c>
      <c r="E817" s="42" t="s">
        <v>730</v>
      </c>
      <c r="F817" s="42" t="s">
        <v>3173</v>
      </c>
      <c r="G817" s="42">
        <v>53</v>
      </c>
      <c r="H817" s="42">
        <v>35</v>
      </c>
      <c r="I817" s="42"/>
      <c r="J817" s="8">
        <v>50.3</v>
      </c>
      <c r="K817" s="42">
        <v>9</v>
      </c>
      <c r="L817" s="42" t="s">
        <v>994</v>
      </c>
      <c r="M817" s="42"/>
      <c r="N817" s="9" t="s">
        <v>5619</v>
      </c>
      <c r="O817" s="9">
        <v>988561.49</v>
      </c>
      <c r="P817" s="9"/>
      <c r="Q817" s="29"/>
      <c r="R817" s="42" t="s">
        <v>5859</v>
      </c>
      <c r="S817" s="11" t="s">
        <v>5860</v>
      </c>
      <c r="T817" s="42" t="s">
        <v>4629</v>
      </c>
      <c r="U817" s="42" t="s">
        <v>5861</v>
      </c>
      <c r="V817" s="42"/>
      <c r="W817" s="42"/>
      <c r="X817" s="42"/>
    </row>
    <row r="818" spans="1:24" s="5" customFormat="1" ht="51">
      <c r="A818" s="49">
        <v>807</v>
      </c>
      <c r="B818" s="11">
        <v>45292</v>
      </c>
      <c r="C818" s="42" t="s">
        <v>1923</v>
      </c>
      <c r="D818" s="42" t="s">
        <v>1849</v>
      </c>
      <c r="E818" s="42" t="s">
        <v>126</v>
      </c>
      <c r="F818" s="42" t="s">
        <v>3173</v>
      </c>
      <c r="G818" s="42">
        <v>59</v>
      </c>
      <c r="H818" s="42">
        <v>24</v>
      </c>
      <c r="I818" s="42"/>
      <c r="J818" s="8">
        <v>66.8</v>
      </c>
      <c r="K818" s="42">
        <v>6</v>
      </c>
      <c r="L818" s="42" t="s">
        <v>994</v>
      </c>
      <c r="M818" s="42"/>
      <c r="N818" s="9" t="s">
        <v>5618</v>
      </c>
      <c r="O818" s="9">
        <v>1323406.8600000001</v>
      </c>
      <c r="P818" s="9"/>
      <c r="Q818" s="29"/>
      <c r="R818" s="42" t="s">
        <v>296</v>
      </c>
      <c r="S818" s="11">
        <v>41596</v>
      </c>
      <c r="T818" s="42" t="s">
        <v>266</v>
      </c>
      <c r="U818" s="42" t="s">
        <v>297</v>
      </c>
      <c r="V818" s="42">
        <v>66.78</v>
      </c>
      <c r="W818" s="42"/>
      <c r="X818" s="42"/>
    </row>
    <row r="819" spans="1:24" s="5" customFormat="1" ht="51" customHeight="1">
      <c r="A819" s="49">
        <v>808</v>
      </c>
      <c r="B819" s="11">
        <v>45292</v>
      </c>
      <c r="C819" s="42" t="s">
        <v>1923</v>
      </c>
      <c r="D819" s="42" t="s">
        <v>1850</v>
      </c>
      <c r="E819" s="42" t="s">
        <v>479</v>
      </c>
      <c r="F819" s="42" t="s">
        <v>3173</v>
      </c>
      <c r="G819" s="42">
        <v>63</v>
      </c>
      <c r="H819" s="42">
        <v>48</v>
      </c>
      <c r="I819" s="42"/>
      <c r="J819" s="8">
        <v>63.8</v>
      </c>
      <c r="K819" s="42">
        <v>3</v>
      </c>
      <c r="L819" s="42" t="s">
        <v>994</v>
      </c>
      <c r="M819" s="42"/>
      <c r="N819" s="9" t="s">
        <v>5617</v>
      </c>
      <c r="O819" s="9">
        <v>1263972.42</v>
      </c>
      <c r="P819" s="9"/>
      <c r="Q819" s="29"/>
      <c r="R819" s="42" t="s">
        <v>275</v>
      </c>
      <c r="S819" s="11">
        <v>42821</v>
      </c>
      <c r="T819" s="42" t="s">
        <v>266</v>
      </c>
      <c r="U819" s="42" t="s">
        <v>276</v>
      </c>
      <c r="V819" s="42">
        <v>63.85</v>
      </c>
      <c r="W819" s="42"/>
      <c r="X819" s="42"/>
    </row>
    <row r="820" spans="1:24" s="5" customFormat="1" ht="51">
      <c r="A820" s="49">
        <v>809</v>
      </c>
      <c r="B820" s="11">
        <v>45292</v>
      </c>
      <c r="C820" s="42" t="s">
        <v>1923</v>
      </c>
      <c r="D820" s="42" t="s">
        <v>1851</v>
      </c>
      <c r="E820" s="42" t="s">
        <v>2371</v>
      </c>
      <c r="F820" s="42" t="s">
        <v>3173</v>
      </c>
      <c r="G820" s="42">
        <v>65</v>
      </c>
      <c r="H820" s="42">
        <v>5</v>
      </c>
      <c r="I820" s="42"/>
      <c r="J820" s="8">
        <v>53.4</v>
      </c>
      <c r="K820" s="42">
        <v>1</v>
      </c>
      <c r="L820" s="42" t="s">
        <v>994</v>
      </c>
      <c r="M820" s="42"/>
      <c r="N820" s="9" t="s">
        <v>5616</v>
      </c>
      <c r="O820" s="9">
        <v>1040118.26</v>
      </c>
      <c r="P820" s="9"/>
      <c r="Q820" s="29"/>
      <c r="R820" s="42" t="s">
        <v>3707</v>
      </c>
      <c r="S820" s="11">
        <v>32555</v>
      </c>
      <c r="T820" s="42" t="s">
        <v>266</v>
      </c>
      <c r="U820" s="42" t="s">
        <v>791</v>
      </c>
      <c r="V820" s="42">
        <v>28</v>
      </c>
      <c r="W820" s="42"/>
      <c r="X820" s="42"/>
    </row>
    <row r="821" spans="1:24" s="5" customFormat="1" ht="25.5">
      <c r="A821" s="49">
        <v>810</v>
      </c>
      <c r="B821" s="11">
        <v>45292</v>
      </c>
      <c r="C821" s="42" t="s">
        <v>1923</v>
      </c>
      <c r="D821" s="42"/>
      <c r="E821" s="42" t="s">
        <v>228</v>
      </c>
      <c r="F821" s="42" t="s">
        <v>2910</v>
      </c>
      <c r="G821" s="42">
        <v>4</v>
      </c>
      <c r="H821" s="42">
        <v>1</v>
      </c>
      <c r="I821" s="42"/>
      <c r="J821" s="8">
        <v>31</v>
      </c>
      <c r="K821" s="42">
        <v>1</v>
      </c>
      <c r="L821" s="42" t="s">
        <v>994</v>
      </c>
      <c r="M821" s="42"/>
      <c r="N821" s="9" t="s">
        <v>2523</v>
      </c>
      <c r="O821" s="9"/>
      <c r="P821" s="9"/>
      <c r="Q821" s="29"/>
      <c r="R821" s="42"/>
      <c r="S821" s="42"/>
      <c r="T821" s="42"/>
      <c r="U821" s="42"/>
      <c r="V821" s="42"/>
      <c r="W821" s="42"/>
      <c r="X821" s="42" t="s">
        <v>3960</v>
      </c>
    </row>
    <row r="822" spans="1:24" s="5" customFormat="1" ht="63.75">
      <c r="A822" s="49">
        <v>811</v>
      </c>
      <c r="B822" s="11">
        <v>45292</v>
      </c>
      <c r="C822" s="42" t="s">
        <v>1923</v>
      </c>
      <c r="D822" s="42" t="s">
        <v>3096</v>
      </c>
      <c r="E822" s="42" t="s">
        <v>833</v>
      </c>
      <c r="F822" s="42" t="s">
        <v>2910</v>
      </c>
      <c r="G822" s="42">
        <v>8</v>
      </c>
      <c r="H822" s="42">
        <v>3</v>
      </c>
      <c r="I822" s="42"/>
      <c r="J822" s="8">
        <v>50.1</v>
      </c>
      <c r="K822" s="42">
        <v>1</v>
      </c>
      <c r="L822" s="42" t="s">
        <v>994</v>
      </c>
      <c r="M822" s="42"/>
      <c r="N822" s="9" t="s">
        <v>5686</v>
      </c>
      <c r="O822" s="9">
        <v>958823.32</v>
      </c>
      <c r="P822" s="9"/>
      <c r="Q822" s="29"/>
      <c r="R822" s="42" t="s">
        <v>11</v>
      </c>
      <c r="S822" s="11">
        <v>32679</v>
      </c>
      <c r="T822" s="42" t="s">
        <v>266</v>
      </c>
      <c r="U822" s="42" t="s">
        <v>12</v>
      </c>
      <c r="V822" s="42">
        <v>16.5</v>
      </c>
      <c r="W822" s="42"/>
      <c r="X822" s="42"/>
    </row>
    <row r="823" spans="1:24" s="5" customFormat="1" ht="63.75">
      <c r="A823" s="49">
        <v>812</v>
      </c>
      <c r="B823" s="11">
        <v>45292</v>
      </c>
      <c r="C823" s="42" t="s">
        <v>1923</v>
      </c>
      <c r="D823" s="42" t="s">
        <v>3097</v>
      </c>
      <c r="E823" s="42" t="s">
        <v>3203</v>
      </c>
      <c r="F823" s="42" t="s">
        <v>2910</v>
      </c>
      <c r="G823" s="42">
        <v>8</v>
      </c>
      <c r="H823" s="42">
        <v>71</v>
      </c>
      <c r="I823" s="42"/>
      <c r="J823" s="8">
        <v>50.6</v>
      </c>
      <c r="K823" s="42">
        <v>9</v>
      </c>
      <c r="L823" s="42" t="s">
        <v>994</v>
      </c>
      <c r="M823" s="42"/>
      <c r="N823" s="9" t="s">
        <v>5685</v>
      </c>
      <c r="O823" s="9">
        <v>968392.41</v>
      </c>
      <c r="P823" s="9"/>
      <c r="Q823" s="29"/>
      <c r="R823" s="42" t="s">
        <v>4631</v>
      </c>
      <c r="S823" s="11">
        <v>43917</v>
      </c>
      <c r="T823" s="42" t="s">
        <v>266</v>
      </c>
      <c r="U823" s="42" t="s">
        <v>4630</v>
      </c>
      <c r="V823" s="42"/>
      <c r="W823" s="42"/>
      <c r="X823" s="42"/>
    </row>
    <row r="824" spans="1:24" s="5" customFormat="1" ht="38.25">
      <c r="A824" s="49">
        <v>813</v>
      </c>
      <c r="B824" s="11">
        <v>45292</v>
      </c>
      <c r="C824" s="42" t="s">
        <v>1923</v>
      </c>
      <c r="D824" s="42" t="s">
        <v>3098</v>
      </c>
      <c r="E824" s="42" t="s">
        <v>3655</v>
      </c>
      <c r="F824" s="42" t="s">
        <v>2910</v>
      </c>
      <c r="G824" s="42">
        <v>10</v>
      </c>
      <c r="H824" s="42">
        <v>1</v>
      </c>
      <c r="I824" s="42"/>
      <c r="J824" s="8">
        <v>52.2</v>
      </c>
      <c r="K824" s="42">
        <v>1</v>
      </c>
      <c r="L824" s="42" t="s">
        <v>994</v>
      </c>
      <c r="M824" s="42"/>
      <c r="N824" s="9" t="s">
        <v>2751</v>
      </c>
      <c r="O824" s="9">
        <v>995185.88</v>
      </c>
      <c r="P824" s="9"/>
      <c r="Q824" s="29"/>
      <c r="R824" s="42" t="s">
        <v>792</v>
      </c>
      <c r="S824" s="11">
        <v>28934</v>
      </c>
      <c r="T824" s="42" t="s">
        <v>266</v>
      </c>
      <c r="U824" s="42" t="s">
        <v>793</v>
      </c>
      <c r="V824" s="42"/>
      <c r="W824" s="42"/>
      <c r="X824" s="42"/>
    </row>
    <row r="825" spans="1:24" s="5" customFormat="1" ht="51">
      <c r="A825" s="49">
        <v>814</v>
      </c>
      <c r="B825" s="11">
        <v>45292</v>
      </c>
      <c r="C825" s="42" t="s">
        <v>1923</v>
      </c>
      <c r="D825" s="42" t="s">
        <v>3099</v>
      </c>
      <c r="E825" s="42" t="s">
        <v>880</v>
      </c>
      <c r="F825" s="42" t="s">
        <v>2910</v>
      </c>
      <c r="G825" s="42">
        <v>10</v>
      </c>
      <c r="H825" s="42">
        <v>9</v>
      </c>
      <c r="I825" s="42"/>
      <c r="J825" s="8">
        <v>51.7</v>
      </c>
      <c r="K825" s="42">
        <v>3</v>
      </c>
      <c r="L825" s="42" t="s">
        <v>994</v>
      </c>
      <c r="M825" s="42"/>
      <c r="N825" s="9" t="s">
        <v>5684</v>
      </c>
      <c r="O825" s="9">
        <v>1008582.61</v>
      </c>
      <c r="P825" s="9"/>
      <c r="Q825" s="29"/>
      <c r="R825" s="42" t="s">
        <v>4821</v>
      </c>
      <c r="S825" s="42"/>
      <c r="T825" s="42"/>
      <c r="U825" s="42" t="s">
        <v>4822</v>
      </c>
      <c r="V825" s="42"/>
      <c r="W825" s="42"/>
      <c r="X825" s="42"/>
    </row>
    <row r="826" spans="1:24" s="5" customFormat="1" ht="51">
      <c r="A826" s="49">
        <v>815</v>
      </c>
      <c r="B826" s="11">
        <v>45292</v>
      </c>
      <c r="C826" s="42" t="s">
        <v>1923</v>
      </c>
      <c r="D826" s="42" t="s">
        <v>3100</v>
      </c>
      <c r="E826" s="42" t="s">
        <v>333</v>
      </c>
      <c r="F826" s="42" t="s">
        <v>2910</v>
      </c>
      <c r="G826" s="42">
        <v>10</v>
      </c>
      <c r="H826" s="42">
        <v>117</v>
      </c>
      <c r="I826" s="42"/>
      <c r="J826" s="8">
        <v>52.9</v>
      </c>
      <c r="K826" s="42">
        <v>2</v>
      </c>
      <c r="L826" s="42" t="s">
        <v>994</v>
      </c>
      <c r="M826" s="42"/>
      <c r="N826" s="9" t="s">
        <v>5683</v>
      </c>
      <c r="O826" s="9">
        <v>1012410.25</v>
      </c>
      <c r="P826" s="9"/>
      <c r="Q826" s="29"/>
      <c r="R826" s="42" t="s">
        <v>794</v>
      </c>
      <c r="S826" s="11">
        <v>32693</v>
      </c>
      <c r="T826" s="42" t="s">
        <v>266</v>
      </c>
      <c r="U826" s="42" t="s">
        <v>1168</v>
      </c>
      <c r="V826" s="42"/>
      <c r="W826" s="42"/>
      <c r="X826" s="42"/>
    </row>
    <row r="827" spans="1:24" s="5" customFormat="1" ht="63.75">
      <c r="A827" s="49">
        <v>816</v>
      </c>
      <c r="B827" s="11">
        <v>45292</v>
      </c>
      <c r="C827" s="42" t="s">
        <v>1923</v>
      </c>
      <c r="D827" s="42" t="s">
        <v>3101</v>
      </c>
      <c r="E827" s="42" t="s">
        <v>1494</v>
      </c>
      <c r="F827" s="42" t="s">
        <v>2910</v>
      </c>
      <c r="G827" s="42">
        <v>12</v>
      </c>
      <c r="H827" s="42">
        <v>16</v>
      </c>
      <c r="I827" s="42"/>
      <c r="J827" s="8">
        <v>64.900000000000006</v>
      </c>
      <c r="K827" s="42">
        <v>4</v>
      </c>
      <c r="L827" s="42" t="s">
        <v>994</v>
      </c>
      <c r="M827" s="42"/>
      <c r="N827" s="9" t="s">
        <v>5682</v>
      </c>
      <c r="O827" s="9">
        <v>1260861.6200000001</v>
      </c>
      <c r="P827" s="9">
        <v>1260861.6200000001</v>
      </c>
      <c r="Q827" s="9">
        <v>1260861.6200000001</v>
      </c>
      <c r="R827" s="42" t="s">
        <v>5865</v>
      </c>
      <c r="S827" s="11" t="s">
        <v>5863</v>
      </c>
      <c r="T827" s="42" t="s">
        <v>5864</v>
      </c>
      <c r="U827" s="42" t="s">
        <v>5866</v>
      </c>
      <c r="V827" s="42"/>
      <c r="W827" s="42"/>
      <c r="X827" s="42"/>
    </row>
    <row r="828" spans="1:24" s="5" customFormat="1" ht="63.75">
      <c r="A828" s="49">
        <v>817</v>
      </c>
      <c r="B828" s="11">
        <v>45292</v>
      </c>
      <c r="C828" s="42" t="s">
        <v>1923</v>
      </c>
      <c r="D828" s="42" t="s">
        <v>3102</v>
      </c>
      <c r="E828" s="42" t="s">
        <v>961</v>
      </c>
      <c r="F828" s="42" t="s">
        <v>2910</v>
      </c>
      <c r="G828" s="42">
        <v>14</v>
      </c>
      <c r="H828" s="42">
        <v>44</v>
      </c>
      <c r="I828" s="42"/>
      <c r="J828" s="8">
        <v>45.5</v>
      </c>
      <c r="K828" s="42">
        <v>3</v>
      </c>
      <c r="L828" s="42" t="s">
        <v>994</v>
      </c>
      <c r="M828" s="42"/>
      <c r="N828" s="9" t="s">
        <v>5681</v>
      </c>
      <c r="O828" s="9">
        <v>883963.08</v>
      </c>
      <c r="P828" s="9">
        <v>883963.08</v>
      </c>
      <c r="Q828" s="9">
        <v>883963.08</v>
      </c>
      <c r="R828" s="42" t="s">
        <v>2970</v>
      </c>
      <c r="S828" s="11">
        <v>36266</v>
      </c>
      <c r="T828" s="42" t="s">
        <v>266</v>
      </c>
      <c r="U828" s="42" t="s">
        <v>1169</v>
      </c>
      <c r="V828" s="42"/>
      <c r="W828" s="42"/>
      <c r="X828" s="42"/>
    </row>
    <row r="829" spans="1:24" s="5" customFormat="1" ht="38.25">
      <c r="A829" s="49">
        <v>818</v>
      </c>
      <c r="B829" s="11">
        <v>45292</v>
      </c>
      <c r="C829" s="42" t="s">
        <v>1923</v>
      </c>
      <c r="D829" s="42" t="s">
        <v>3103</v>
      </c>
      <c r="E829" s="42" t="s">
        <v>2497</v>
      </c>
      <c r="F829" s="42" t="s">
        <v>2910</v>
      </c>
      <c r="G829" s="42">
        <v>20</v>
      </c>
      <c r="H829" s="42">
        <v>3</v>
      </c>
      <c r="I829" s="42"/>
      <c r="J829" s="8">
        <v>52.7</v>
      </c>
      <c r="K829" s="42">
        <v>1</v>
      </c>
      <c r="L829" s="42" t="s">
        <v>994</v>
      </c>
      <c r="M829" s="42"/>
      <c r="N829" s="9" t="s">
        <v>5680</v>
      </c>
      <c r="O829" s="9">
        <v>1023842.95</v>
      </c>
      <c r="P829" s="9"/>
      <c r="Q829" s="29"/>
      <c r="R829" s="42" t="s">
        <v>1170</v>
      </c>
      <c r="S829" s="11">
        <v>35299</v>
      </c>
      <c r="T829" s="42" t="s">
        <v>266</v>
      </c>
      <c r="U829" s="42" t="s">
        <v>1171</v>
      </c>
      <c r="V829" s="42"/>
      <c r="W829" s="42"/>
      <c r="X829" s="42"/>
    </row>
    <row r="830" spans="1:24" s="5" customFormat="1" ht="63.75">
      <c r="A830" s="49">
        <v>819</v>
      </c>
      <c r="B830" s="11">
        <v>45292</v>
      </c>
      <c r="C830" s="42" t="s">
        <v>1923</v>
      </c>
      <c r="D830" s="42" t="s">
        <v>3376</v>
      </c>
      <c r="E830" s="42" t="s">
        <v>611</v>
      </c>
      <c r="F830" s="42" t="s">
        <v>2910</v>
      </c>
      <c r="G830" s="42">
        <v>47</v>
      </c>
      <c r="H830" s="42">
        <v>64</v>
      </c>
      <c r="I830" s="42"/>
      <c r="J830" s="8">
        <v>30</v>
      </c>
      <c r="K830" s="42">
        <v>4</v>
      </c>
      <c r="L830" s="42" t="s">
        <v>994</v>
      </c>
      <c r="M830" s="42"/>
      <c r="N830" s="9" t="s">
        <v>5679</v>
      </c>
      <c r="O830" s="9">
        <v>582832.80000000005</v>
      </c>
      <c r="P830" s="9">
        <v>582832.80000000005</v>
      </c>
      <c r="Q830" s="9">
        <v>582832.80000000005</v>
      </c>
      <c r="R830" s="42" t="s">
        <v>3716</v>
      </c>
      <c r="S830" s="11">
        <v>29256</v>
      </c>
      <c r="T830" s="42" t="s">
        <v>266</v>
      </c>
      <c r="U830" s="42" t="s">
        <v>3717</v>
      </c>
      <c r="V830" s="42">
        <v>16.5</v>
      </c>
      <c r="W830" s="42"/>
      <c r="X830" s="42"/>
    </row>
    <row r="831" spans="1:24" s="5" customFormat="1" ht="63.75">
      <c r="A831" s="49">
        <v>820</v>
      </c>
      <c r="B831" s="11">
        <v>45292</v>
      </c>
      <c r="C831" s="42" t="s">
        <v>1923</v>
      </c>
      <c r="D831" s="42" t="s">
        <v>3377</v>
      </c>
      <c r="E831" s="42" t="s">
        <v>1511</v>
      </c>
      <c r="F831" s="42" t="s">
        <v>2910</v>
      </c>
      <c r="G831" s="42">
        <v>49</v>
      </c>
      <c r="H831" s="42">
        <v>6</v>
      </c>
      <c r="I831" s="42"/>
      <c r="J831" s="8">
        <v>39.6</v>
      </c>
      <c r="K831" s="42">
        <v>2</v>
      </c>
      <c r="L831" s="42" t="s">
        <v>994</v>
      </c>
      <c r="M831" s="42"/>
      <c r="N831" s="9" t="s">
        <v>5678</v>
      </c>
      <c r="O831" s="9">
        <v>757872.32</v>
      </c>
      <c r="P831" s="9">
        <v>757872.32</v>
      </c>
      <c r="Q831" s="9">
        <v>757872.32</v>
      </c>
      <c r="R831" s="42"/>
      <c r="S831" s="42"/>
      <c r="T831" s="42"/>
      <c r="U831" s="42"/>
      <c r="V831" s="42"/>
      <c r="W831" s="42"/>
      <c r="X831" s="42"/>
    </row>
    <row r="832" spans="1:24" s="5" customFormat="1" ht="43.9" customHeight="1">
      <c r="A832" s="49">
        <v>821</v>
      </c>
      <c r="B832" s="11">
        <v>45292</v>
      </c>
      <c r="C832" s="42" t="s">
        <v>1923</v>
      </c>
      <c r="D832" s="42" t="s">
        <v>1305</v>
      </c>
      <c r="E832" s="42" t="s">
        <v>1213</v>
      </c>
      <c r="F832" s="42" t="s">
        <v>2910</v>
      </c>
      <c r="G832" s="42">
        <v>49</v>
      </c>
      <c r="H832" s="42">
        <v>7</v>
      </c>
      <c r="I832" s="42"/>
      <c r="J832" s="8">
        <v>43.1</v>
      </c>
      <c r="K832" s="42">
        <v>2</v>
      </c>
      <c r="L832" s="42" t="s">
        <v>994</v>
      </c>
      <c r="M832" s="42"/>
      <c r="N832" s="9" t="s">
        <v>5677</v>
      </c>
      <c r="O832" s="9">
        <v>824855.99</v>
      </c>
      <c r="P832" s="9">
        <v>824855.99</v>
      </c>
      <c r="Q832" s="9">
        <v>824855.99</v>
      </c>
      <c r="R832" s="42" t="s">
        <v>1172</v>
      </c>
      <c r="S832" s="11">
        <v>32413</v>
      </c>
      <c r="T832" s="42" t="s">
        <v>266</v>
      </c>
      <c r="U832" s="42" t="s">
        <v>1173</v>
      </c>
      <c r="V832" s="42">
        <v>28</v>
      </c>
      <c r="W832" s="42"/>
      <c r="X832" s="42"/>
    </row>
    <row r="833" spans="1:24" s="5" customFormat="1" ht="51">
      <c r="A833" s="49">
        <v>822</v>
      </c>
      <c r="B833" s="11">
        <v>45292</v>
      </c>
      <c r="C833" s="42" t="s">
        <v>1923</v>
      </c>
      <c r="D833" s="42" t="s">
        <v>1306</v>
      </c>
      <c r="E833" s="42" t="s">
        <v>1027</v>
      </c>
      <c r="F833" s="42" t="s">
        <v>2910</v>
      </c>
      <c r="G833" s="42">
        <v>51</v>
      </c>
      <c r="H833" s="42">
        <v>2</v>
      </c>
      <c r="I833" s="42"/>
      <c r="J833" s="8">
        <v>40.799999999999997</v>
      </c>
      <c r="K833" s="42">
        <v>1</v>
      </c>
      <c r="L833" s="42" t="s">
        <v>994</v>
      </c>
      <c r="M833" s="42"/>
      <c r="N833" s="9" t="s">
        <v>5676</v>
      </c>
      <c r="O833" s="9">
        <v>780838.15</v>
      </c>
      <c r="P833" s="9">
        <v>780838.15</v>
      </c>
      <c r="Q833" s="9">
        <v>780838.15</v>
      </c>
      <c r="R833" s="42" t="s">
        <v>1174</v>
      </c>
      <c r="S833" s="11">
        <v>31547</v>
      </c>
      <c r="T833" s="42" t="s">
        <v>266</v>
      </c>
      <c r="U833" s="42" t="s">
        <v>1175</v>
      </c>
      <c r="V833" s="42"/>
      <c r="W833" s="42"/>
      <c r="X833" s="42"/>
    </row>
    <row r="834" spans="1:24" s="5" customFormat="1" ht="38.25">
      <c r="A834" s="49">
        <v>823</v>
      </c>
      <c r="B834" s="11">
        <v>45292</v>
      </c>
      <c r="C834" s="42" t="s">
        <v>1923</v>
      </c>
      <c r="D834" s="42"/>
      <c r="E834" s="42" t="s">
        <v>1757</v>
      </c>
      <c r="F834" s="42" t="s">
        <v>2910</v>
      </c>
      <c r="G834" s="42">
        <v>53</v>
      </c>
      <c r="H834" s="42">
        <v>13</v>
      </c>
      <c r="I834" s="42"/>
      <c r="J834" s="8">
        <v>41.97</v>
      </c>
      <c r="K834" s="42">
        <v>2</v>
      </c>
      <c r="L834" s="42" t="s">
        <v>994</v>
      </c>
      <c r="M834" s="42"/>
      <c r="N834" s="9" t="s">
        <v>3542</v>
      </c>
      <c r="O834" s="9"/>
      <c r="P834" s="9"/>
      <c r="Q834" s="29"/>
      <c r="R834" s="42"/>
      <c r="S834" s="42"/>
      <c r="T834" s="42"/>
      <c r="U834" s="42"/>
      <c r="V834" s="42"/>
      <c r="W834" s="42"/>
      <c r="X834" s="42" t="s">
        <v>3960</v>
      </c>
    </row>
    <row r="835" spans="1:24" s="5" customFormat="1" ht="63.75">
      <c r="A835" s="49">
        <v>824</v>
      </c>
      <c r="B835" s="11">
        <v>45292</v>
      </c>
      <c r="C835" s="42" t="s">
        <v>1923</v>
      </c>
      <c r="D835" s="42"/>
      <c r="E835" s="42" t="s">
        <v>2181</v>
      </c>
      <c r="F835" s="42" t="s">
        <v>728</v>
      </c>
      <c r="G835" s="42">
        <v>16</v>
      </c>
      <c r="H835" s="42">
        <v>1</v>
      </c>
      <c r="I835" s="42"/>
      <c r="J835" s="8">
        <v>66.209999999999994</v>
      </c>
      <c r="K835" s="42">
        <v>1</v>
      </c>
      <c r="L835" s="42" t="s">
        <v>994</v>
      </c>
      <c r="M835" s="42"/>
      <c r="N835" s="9" t="s">
        <v>1854</v>
      </c>
      <c r="O835" s="9"/>
      <c r="P835" s="9"/>
      <c r="Q835" s="29"/>
      <c r="R835" s="42"/>
      <c r="S835" s="42"/>
      <c r="T835" s="42"/>
      <c r="U835" s="42"/>
      <c r="V835" s="42"/>
      <c r="W835" s="42"/>
      <c r="X835" s="42" t="s">
        <v>3960</v>
      </c>
    </row>
    <row r="836" spans="1:24" s="5" customFormat="1" ht="76.5">
      <c r="A836" s="49">
        <v>825</v>
      </c>
      <c r="B836" s="11">
        <v>45292</v>
      </c>
      <c r="C836" s="42" t="s">
        <v>1923</v>
      </c>
      <c r="D836" s="42" t="s">
        <v>634</v>
      </c>
      <c r="E836" s="42" t="s">
        <v>2182</v>
      </c>
      <c r="F836" s="42" t="s">
        <v>728</v>
      </c>
      <c r="G836" s="42">
        <v>16</v>
      </c>
      <c r="H836" s="42">
        <v>2</v>
      </c>
      <c r="I836" s="42"/>
      <c r="J836" s="8">
        <v>50.2</v>
      </c>
      <c r="K836" s="42">
        <v>1</v>
      </c>
      <c r="L836" s="42" t="s">
        <v>994</v>
      </c>
      <c r="M836" s="42"/>
      <c r="N836" s="9" t="s">
        <v>5675</v>
      </c>
      <c r="O836" s="9">
        <v>960737.14</v>
      </c>
      <c r="P836" s="9"/>
      <c r="Q836" s="29"/>
      <c r="R836" s="42"/>
      <c r="S836" s="42"/>
      <c r="T836" s="42"/>
      <c r="U836" s="42"/>
      <c r="V836" s="42"/>
      <c r="W836" s="42"/>
      <c r="X836" s="42"/>
    </row>
    <row r="837" spans="1:24" s="5" customFormat="1" ht="51">
      <c r="A837" s="49">
        <v>826</v>
      </c>
      <c r="B837" s="11">
        <v>45292</v>
      </c>
      <c r="C837" s="42" t="s">
        <v>1923</v>
      </c>
      <c r="D837" s="42" t="s">
        <v>635</v>
      </c>
      <c r="E837" s="42" t="s">
        <v>2907</v>
      </c>
      <c r="F837" s="42" t="s">
        <v>728</v>
      </c>
      <c r="G837" s="42">
        <v>20</v>
      </c>
      <c r="H837" s="42">
        <v>11</v>
      </c>
      <c r="I837" s="42"/>
      <c r="J837" s="8">
        <v>36</v>
      </c>
      <c r="K837" s="42">
        <v>2</v>
      </c>
      <c r="L837" s="42" t="s">
        <v>994</v>
      </c>
      <c r="M837" s="42"/>
      <c r="N837" s="9" t="s">
        <v>5674</v>
      </c>
      <c r="O837" s="9">
        <v>699399.36</v>
      </c>
      <c r="P837" s="9"/>
      <c r="Q837" s="29"/>
      <c r="R837" s="42" t="s">
        <v>953</v>
      </c>
      <c r="S837" s="11">
        <v>42643</v>
      </c>
      <c r="T837" s="42" t="s">
        <v>266</v>
      </c>
      <c r="U837" s="42" t="s">
        <v>954</v>
      </c>
      <c r="V837" s="42">
        <v>36</v>
      </c>
      <c r="W837" s="42"/>
      <c r="X837" s="42"/>
    </row>
    <row r="838" spans="1:24" s="5" customFormat="1" ht="63.75">
      <c r="A838" s="49">
        <v>827</v>
      </c>
      <c r="B838" s="11">
        <v>45292</v>
      </c>
      <c r="C838" s="42" t="s">
        <v>1923</v>
      </c>
      <c r="D838" s="42" t="s">
        <v>636</v>
      </c>
      <c r="E838" s="42" t="s">
        <v>1933</v>
      </c>
      <c r="F838" s="42" t="s">
        <v>728</v>
      </c>
      <c r="G838" s="42">
        <v>24</v>
      </c>
      <c r="H838" s="42">
        <v>12</v>
      </c>
      <c r="I838" s="42"/>
      <c r="J838" s="8">
        <v>76.099999999999994</v>
      </c>
      <c r="K838" s="42">
        <v>3</v>
      </c>
      <c r="L838" s="42" t="s">
        <v>994</v>
      </c>
      <c r="M838" s="42"/>
      <c r="N838" s="9" t="s">
        <v>5673</v>
      </c>
      <c r="O838" s="9">
        <v>1478452.54</v>
      </c>
      <c r="P838" s="9"/>
      <c r="Q838" s="29"/>
      <c r="R838" s="42" t="s">
        <v>659</v>
      </c>
      <c r="S838" s="11">
        <v>42284</v>
      </c>
      <c r="T838" s="42" t="s">
        <v>266</v>
      </c>
      <c r="U838" s="42" t="s">
        <v>660</v>
      </c>
      <c r="V838" s="42">
        <v>16.88</v>
      </c>
      <c r="W838" s="42"/>
      <c r="X838" s="42"/>
    </row>
    <row r="839" spans="1:24" s="5" customFormat="1" ht="38.25">
      <c r="A839" s="49">
        <v>828</v>
      </c>
      <c r="B839" s="11">
        <v>45292</v>
      </c>
      <c r="C839" s="42" t="s">
        <v>1923</v>
      </c>
      <c r="D839" s="42" t="s">
        <v>907</v>
      </c>
      <c r="E839" s="42" t="s">
        <v>2340</v>
      </c>
      <c r="F839" s="42" t="s">
        <v>728</v>
      </c>
      <c r="G839" s="42">
        <v>24</v>
      </c>
      <c r="H839" s="42">
        <v>16</v>
      </c>
      <c r="I839" s="42" t="s">
        <v>1565</v>
      </c>
      <c r="J839" s="8">
        <f>64.38*96/300</f>
        <v>20.601599999999998</v>
      </c>
      <c r="K839" s="42">
        <v>1</v>
      </c>
      <c r="L839" s="42" t="s">
        <v>994</v>
      </c>
      <c r="M839" s="42"/>
      <c r="N839" s="9" t="s">
        <v>1460</v>
      </c>
      <c r="O839" s="9">
        <v>387933.51</v>
      </c>
      <c r="P839" s="9"/>
      <c r="Q839" s="29"/>
      <c r="R839" s="42" t="s">
        <v>4823</v>
      </c>
      <c r="S839" s="42"/>
      <c r="T839" s="42"/>
      <c r="U839" s="42" t="s">
        <v>4824</v>
      </c>
      <c r="V839" s="42"/>
      <c r="W839" s="42"/>
      <c r="X839" s="42"/>
    </row>
    <row r="840" spans="1:24" s="5" customFormat="1" ht="52.5" customHeight="1">
      <c r="A840" s="49">
        <v>829</v>
      </c>
      <c r="B840" s="11">
        <v>45292</v>
      </c>
      <c r="C840" s="42" t="s">
        <v>1923</v>
      </c>
      <c r="D840" s="42" t="s">
        <v>704</v>
      </c>
      <c r="E840" s="42" t="s">
        <v>1934</v>
      </c>
      <c r="F840" s="42" t="s">
        <v>728</v>
      </c>
      <c r="G840" s="42">
        <v>24</v>
      </c>
      <c r="H840" s="42">
        <v>21</v>
      </c>
      <c r="I840" s="42" t="s">
        <v>1431</v>
      </c>
      <c r="J840" s="8">
        <f>75.9*671/1000</f>
        <v>50.928899999999999</v>
      </c>
      <c r="K840" s="42">
        <v>3</v>
      </c>
      <c r="L840" s="42" t="s">
        <v>994</v>
      </c>
      <c r="M840" s="42"/>
      <c r="N840" s="9" t="s">
        <v>1459</v>
      </c>
      <c r="O840" s="9">
        <v>938138.35</v>
      </c>
      <c r="P840" s="9"/>
      <c r="Q840" s="29"/>
      <c r="R840" s="42" t="s">
        <v>451</v>
      </c>
      <c r="S840" s="11">
        <v>41897</v>
      </c>
      <c r="T840" s="42" t="s">
        <v>266</v>
      </c>
      <c r="U840" s="42" t="s">
        <v>452</v>
      </c>
      <c r="V840" s="42">
        <v>34.68</v>
      </c>
      <c r="W840" s="42"/>
      <c r="X840" s="42"/>
    </row>
    <row r="841" spans="1:24" s="5" customFormat="1" ht="102">
      <c r="A841" s="49">
        <v>830</v>
      </c>
      <c r="B841" s="11">
        <v>45292</v>
      </c>
      <c r="C841" s="42" t="s">
        <v>1923</v>
      </c>
      <c r="D841" s="42" t="s">
        <v>908</v>
      </c>
      <c r="E841" s="42" t="s">
        <v>903</v>
      </c>
      <c r="F841" s="42" t="s">
        <v>728</v>
      </c>
      <c r="G841" s="42">
        <v>26</v>
      </c>
      <c r="H841" s="42">
        <v>2</v>
      </c>
      <c r="I841" s="42"/>
      <c r="J841" s="8">
        <v>50.6</v>
      </c>
      <c r="K841" s="42">
        <v>1</v>
      </c>
      <c r="L841" s="42" t="s">
        <v>994</v>
      </c>
      <c r="M841" s="42"/>
      <c r="N841" s="9" t="s">
        <v>5672</v>
      </c>
      <c r="O841" s="9">
        <v>932079.83</v>
      </c>
      <c r="P841" s="9"/>
      <c r="Q841" s="29"/>
      <c r="R841" s="42" t="s">
        <v>1176</v>
      </c>
      <c r="S841" s="11">
        <v>34526</v>
      </c>
      <c r="T841" s="42" t="s">
        <v>266</v>
      </c>
      <c r="U841" s="42" t="s">
        <v>1177</v>
      </c>
      <c r="V841" s="42"/>
      <c r="W841" s="42"/>
      <c r="X841" s="42"/>
    </row>
    <row r="842" spans="1:24" s="5" customFormat="1" ht="102">
      <c r="A842" s="49">
        <v>831</v>
      </c>
      <c r="B842" s="11">
        <v>45292</v>
      </c>
      <c r="C842" s="42" t="s">
        <v>1923</v>
      </c>
      <c r="D842" s="42" t="s">
        <v>909</v>
      </c>
      <c r="E842" s="42" t="s">
        <v>895</v>
      </c>
      <c r="F842" s="42" t="s">
        <v>728</v>
      </c>
      <c r="G842" s="42">
        <v>26</v>
      </c>
      <c r="H842" s="42">
        <v>17</v>
      </c>
      <c r="I842" s="42"/>
      <c r="J842" s="8">
        <v>77.3</v>
      </c>
      <c r="K842" s="42">
        <v>5</v>
      </c>
      <c r="L842" s="42" t="s">
        <v>994</v>
      </c>
      <c r="M842" s="42"/>
      <c r="N842" s="9" t="s">
        <v>5671</v>
      </c>
      <c r="O842" s="9">
        <v>1479382.09</v>
      </c>
      <c r="P842" s="9"/>
      <c r="Q842" s="29"/>
      <c r="R842" s="42" t="s">
        <v>57</v>
      </c>
      <c r="S842" s="11">
        <v>32553</v>
      </c>
      <c r="T842" s="42" t="s">
        <v>266</v>
      </c>
      <c r="U842" s="42" t="s">
        <v>1178</v>
      </c>
      <c r="V842" s="42">
        <v>52</v>
      </c>
      <c r="W842" s="42"/>
      <c r="X842" s="42"/>
    </row>
    <row r="843" spans="1:24" s="5" customFormat="1" ht="95.25" customHeight="1">
      <c r="A843" s="49">
        <v>832</v>
      </c>
      <c r="B843" s="11">
        <v>45292</v>
      </c>
      <c r="C843" s="42" t="s">
        <v>1923</v>
      </c>
      <c r="D843" s="42" t="s">
        <v>910</v>
      </c>
      <c r="E843" s="42" t="s">
        <v>425</v>
      </c>
      <c r="F843" s="42" t="s">
        <v>728</v>
      </c>
      <c r="G843" s="42">
        <v>26</v>
      </c>
      <c r="H843" s="42">
        <v>33</v>
      </c>
      <c r="I843" s="42"/>
      <c r="J843" s="8">
        <v>77.7</v>
      </c>
      <c r="K843" s="42">
        <v>4</v>
      </c>
      <c r="L843" s="42" t="s">
        <v>994</v>
      </c>
      <c r="M843" s="42"/>
      <c r="N843" s="9" t="s">
        <v>3472</v>
      </c>
      <c r="O843" s="9">
        <v>1487037.36</v>
      </c>
      <c r="P843" s="9"/>
      <c r="Q843" s="29"/>
      <c r="R843" s="42" t="s">
        <v>3892</v>
      </c>
      <c r="S843" s="11">
        <v>43293</v>
      </c>
      <c r="T843" s="42" t="s">
        <v>266</v>
      </c>
      <c r="U843" s="42" t="s">
        <v>3891</v>
      </c>
      <c r="V843" s="42">
        <v>77.739999999999995</v>
      </c>
      <c r="W843" s="42"/>
      <c r="X843" s="42"/>
    </row>
    <row r="844" spans="1:24" s="5" customFormat="1" ht="76.5">
      <c r="A844" s="49">
        <v>833</v>
      </c>
      <c r="B844" s="11">
        <v>45292</v>
      </c>
      <c r="C844" s="42" t="s">
        <v>1923</v>
      </c>
      <c r="D844" s="42" t="s">
        <v>911</v>
      </c>
      <c r="E844" s="42" t="s">
        <v>423</v>
      </c>
      <c r="F844" s="42" t="s">
        <v>728</v>
      </c>
      <c r="G844" s="42">
        <v>26</v>
      </c>
      <c r="H844" s="42">
        <v>41</v>
      </c>
      <c r="I844" s="42"/>
      <c r="J844" s="8">
        <v>65.900000000000006</v>
      </c>
      <c r="K844" s="42">
        <v>1</v>
      </c>
      <c r="L844" s="42" t="s">
        <v>994</v>
      </c>
      <c r="M844" s="42"/>
      <c r="N844" s="9" t="s">
        <v>3472</v>
      </c>
      <c r="O844" s="9">
        <v>1261206.72</v>
      </c>
      <c r="P844" s="9"/>
      <c r="Q844" s="29"/>
      <c r="R844" s="42" t="s">
        <v>1179</v>
      </c>
      <c r="S844" s="11">
        <v>32962</v>
      </c>
      <c r="T844" s="42" t="s">
        <v>266</v>
      </c>
      <c r="U844" s="42" t="s">
        <v>1180</v>
      </c>
      <c r="V844" s="42"/>
      <c r="W844" s="42"/>
      <c r="X844" s="42"/>
    </row>
    <row r="845" spans="1:24" s="5" customFormat="1" ht="102">
      <c r="A845" s="49">
        <v>834</v>
      </c>
      <c r="B845" s="11">
        <v>45292</v>
      </c>
      <c r="C845" s="42" t="s">
        <v>1923</v>
      </c>
      <c r="D845" s="42" t="s">
        <v>553</v>
      </c>
      <c r="E845" s="42" t="s">
        <v>424</v>
      </c>
      <c r="F845" s="42" t="s">
        <v>728</v>
      </c>
      <c r="G845" s="42">
        <v>26</v>
      </c>
      <c r="H845" s="42">
        <v>43</v>
      </c>
      <c r="I845" s="42"/>
      <c r="J845" s="8">
        <v>50.5</v>
      </c>
      <c r="K845" s="42">
        <v>1</v>
      </c>
      <c r="L845" s="42" t="s">
        <v>994</v>
      </c>
      <c r="M845" s="42"/>
      <c r="N845" s="9" t="s">
        <v>5670</v>
      </c>
      <c r="O845" s="9">
        <v>966478.59</v>
      </c>
      <c r="P845" s="9"/>
      <c r="Q845" s="29"/>
      <c r="R845" s="42" t="s">
        <v>1857</v>
      </c>
      <c r="S845" s="11">
        <v>34984</v>
      </c>
      <c r="T845" s="42" t="s">
        <v>266</v>
      </c>
      <c r="U845" s="42" t="s">
        <v>1858</v>
      </c>
      <c r="V845" s="42"/>
      <c r="W845" s="42"/>
      <c r="X845" s="42"/>
    </row>
    <row r="846" spans="1:24" s="5" customFormat="1" ht="51">
      <c r="A846" s="49">
        <v>835</v>
      </c>
      <c r="B846" s="11">
        <v>45292</v>
      </c>
      <c r="C846" s="42" t="s">
        <v>1923</v>
      </c>
      <c r="D846" s="42" t="s">
        <v>554</v>
      </c>
      <c r="E846" s="42" t="s">
        <v>1668</v>
      </c>
      <c r="F846" s="42" t="s">
        <v>728</v>
      </c>
      <c r="G846" s="42">
        <v>28</v>
      </c>
      <c r="H846" s="42">
        <v>2</v>
      </c>
      <c r="I846" s="42"/>
      <c r="J846" s="8">
        <v>50</v>
      </c>
      <c r="K846" s="42">
        <v>1</v>
      </c>
      <c r="L846" s="42" t="s">
        <v>994</v>
      </c>
      <c r="M846" s="42"/>
      <c r="N846" s="9" t="s">
        <v>5669</v>
      </c>
      <c r="O846" s="9">
        <v>971388</v>
      </c>
      <c r="P846" s="9"/>
      <c r="Q846" s="29"/>
      <c r="R846" s="42"/>
      <c r="S846" s="42"/>
      <c r="T846" s="42"/>
      <c r="U846" s="42"/>
      <c r="V846" s="42"/>
      <c r="W846" s="42"/>
      <c r="X846" s="42"/>
    </row>
    <row r="847" spans="1:24" s="5" customFormat="1" ht="66" customHeight="1">
      <c r="A847" s="49">
        <v>836</v>
      </c>
      <c r="B847" s="11">
        <v>45292</v>
      </c>
      <c r="C847" s="42" t="s">
        <v>1923</v>
      </c>
      <c r="D847" s="42" t="s">
        <v>555</v>
      </c>
      <c r="E847" s="42" t="s">
        <v>3172</v>
      </c>
      <c r="F847" s="42" t="s">
        <v>728</v>
      </c>
      <c r="G847" s="42">
        <v>28</v>
      </c>
      <c r="H847" s="42">
        <v>17</v>
      </c>
      <c r="I847" s="42"/>
      <c r="J847" s="8">
        <v>41</v>
      </c>
      <c r="K847" s="42">
        <v>3</v>
      </c>
      <c r="L847" s="42" t="s">
        <v>994</v>
      </c>
      <c r="M847" s="42"/>
      <c r="N847" s="9" t="s">
        <v>5668</v>
      </c>
      <c r="O847" s="9">
        <v>796538.16</v>
      </c>
      <c r="P847" s="9"/>
      <c r="Q847" s="29"/>
      <c r="R847" s="42" t="s">
        <v>5886</v>
      </c>
      <c r="S847" s="11">
        <v>34478</v>
      </c>
      <c r="T847" s="42" t="s">
        <v>266</v>
      </c>
      <c r="U847" s="42" t="s">
        <v>1859</v>
      </c>
      <c r="V847" s="42"/>
      <c r="W847" s="42"/>
      <c r="X847" s="42"/>
    </row>
    <row r="848" spans="1:24" s="5" customFormat="1" ht="50.45" customHeight="1">
      <c r="A848" s="49">
        <v>837</v>
      </c>
      <c r="B848" s="11">
        <v>45292</v>
      </c>
      <c r="C848" s="42" t="s">
        <v>1923</v>
      </c>
      <c r="D848" s="42" t="s">
        <v>556</v>
      </c>
      <c r="E848" s="42" t="s">
        <v>1807</v>
      </c>
      <c r="F848" s="42" t="s">
        <v>728</v>
      </c>
      <c r="G848" s="42">
        <v>32</v>
      </c>
      <c r="H848" s="42">
        <v>8</v>
      </c>
      <c r="I848" s="42"/>
      <c r="J848" s="8">
        <v>77.099999999999994</v>
      </c>
      <c r="K848" s="42">
        <v>2</v>
      </c>
      <c r="L848" s="42" t="s">
        <v>994</v>
      </c>
      <c r="M848" s="42"/>
      <c r="N848" s="9" t="s">
        <v>5764</v>
      </c>
      <c r="O848" s="9">
        <v>1497880.3</v>
      </c>
      <c r="P848" s="9"/>
      <c r="Q848" s="29"/>
      <c r="R848" s="42" t="s">
        <v>1860</v>
      </c>
      <c r="S848" s="11">
        <v>31344</v>
      </c>
      <c r="T848" s="42" t="s">
        <v>266</v>
      </c>
      <c r="U848" s="42" t="s">
        <v>1861</v>
      </c>
      <c r="V848" s="42"/>
      <c r="W848" s="42"/>
      <c r="X848" s="42"/>
    </row>
    <row r="849" spans="1:24" s="5" customFormat="1" ht="51">
      <c r="A849" s="49">
        <v>838</v>
      </c>
      <c r="B849" s="11">
        <v>45292</v>
      </c>
      <c r="C849" s="42" t="s">
        <v>650</v>
      </c>
      <c r="D849" s="42" t="s">
        <v>606</v>
      </c>
      <c r="E849" s="42" t="s">
        <v>710</v>
      </c>
      <c r="F849" s="42" t="s">
        <v>728</v>
      </c>
      <c r="G849" s="42">
        <v>58</v>
      </c>
      <c r="H849" s="42"/>
      <c r="I849" s="42" t="s">
        <v>165</v>
      </c>
      <c r="J849" s="8">
        <v>65.77</v>
      </c>
      <c r="K849" s="42"/>
      <c r="L849" s="42" t="s">
        <v>994</v>
      </c>
      <c r="M849" s="42"/>
      <c r="N849" s="9" t="s">
        <v>1700</v>
      </c>
      <c r="O849" s="9">
        <v>1752540.05</v>
      </c>
      <c r="P849" s="9">
        <v>545600</v>
      </c>
      <c r="Q849" s="9">
        <v>404600</v>
      </c>
      <c r="R849" s="42" t="s">
        <v>1862</v>
      </c>
      <c r="S849" s="11">
        <v>34415</v>
      </c>
      <c r="T849" s="42" t="s">
        <v>266</v>
      </c>
      <c r="U849" s="42" t="s">
        <v>1863</v>
      </c>
      <c r="V849" s="42"/>
      <c r="W849" s="42"/>
      <c r="X849" s="42"/>
    </row>
    <row r="850" spans="1:24" s="5" customFormat="1" ht="51">
      <c r="A850" s="49">
        <v>839</v>
      </c>
      <c r="B850" s="11">
        <v>45292</v>
      </c>
      <c r="C850" s="42" t="s">
        <v>650</v>
      </c>
      <c r="D850" s="42" t="s">
        <v>4019</v>
      </c>
      <c r="E850" s="42" t="s">
        <v>4020</v>
      </c>
      <c r="F850" s="42" t="s">
        <v>728</v>
      </c>
      <c r="G850" s="42">
        <v>60</v>
      </c>
      <c r="H850" s="42"/>
      <c r="I850" s="42" t="s">
        <v>4021</v>
      </c>
      <c r="J850" s="8">
        <v>85.31</v>
      </c>
      <c r="K850" s="42">
        <v>1</v>
      </c>
      <c r="L850" s="42" t="s">
        <v>994</v>
      </c>
      <c r="M850" s="11">
        <v>43685</v>
      </c>
      <c r="N850" s="9" t="s">
        <v>4022</v>
      </c>
      <c r="O850" s="9">
        <v>1632678.99</v>
      </c>
      <c r="P850" s="9">
        <v>607932.94999999995</v>
      </c>
      <c r="Q850" s="9">
        <v>450873.27</v>
      </c>
      <c r="R850" s="42" t="s">
        <v>4675</v>
      </c>
      <c r="S850" s="11">
        <v>43458</v>
      </c>
      <c r="T850" s="42" t="s">
        <v>266</v>
      </c>
      <c r="U850" s="42" t="s">
        <v>4512</v>
      </c>
      <c r="V850" s="42"/>
      <c r="W850" s="42"/>
      <c r="X850" s="42"/>
    </row>
    <row r="851" spans="1:24" s="5" customFormat="1" ht="108" customHeight="1">
      <c r="A851" s="49">
        <v>840</v>
      </c>
      <c r="B851" s="11">
        <v>45292</v>
      </c>
      <c r="C851" s="42" t="s">
        <v>650</v>
      </c>
      <c r="D851" s="42" t="s">
        <v>1653</v>
      </c>
      <c r="E851" s="42" t="s">
        <v>2493</v>
      </c>
      <c r="F851" s="42" t="s">
        <v>533</v>
      </c>
      <c r="G851" s="42">
        <v>11</v>
      </c>
      <c r="H851" s="42"/>
      <c r="I851" s="42" t="s">
        <v>1655</v>
      </c>
      <c r="J851" s="8">
        <v>19.16</v>
      </c>
      <c r="K851" s="42"/>
      <c r="L851" s="42" t="s">
        <v>994</v>
      </c>
      <c r="M851" s="11">
        <v>39380</v>
      </c>
      <c r="N851" s="9" t="s">
        <v>1654</v>
      </c>
      <c r="O851" s="9">
        <v>510017.19</v>
      </c>
      <c r="P851" s="9"/>
      <c r="Q851" s="29"/>
      <c r="R851" s="42" t="s">
        <v>20</v>
      </c>
      <c r="S851" s="42" t="s">
        <v>18</v>
      </c>
      <c r="T851" s="42" t="s">
        <v>266</v>
      </c>
      <c r="U851" s="42" t="s">
        <v>17</v>
      </c>
      <c r="V851" s="42" t="s">
        <v>19</v>
      </c>
      <c r="W851" s="42"/>
      <c r="X851" s="42"/>
    </row>
    <row r="852" spans="1:24" s="5" customFormat="1" ht="25.5">
      <c r="A852" s="49">
        <v>841</v>
      </c>
      <c r="B852" s="11">
        <v>45292</v>
      </c>
      <c r="C852" s="42" t="s">
        <v>1923</v>
      </c>
      <c r="D852" s="42" t="s">
        <v>950</v>
      </c>
      <c r="E852" s="42" t="s">
        <v>2013</v>
      </c>
      <c r="F852" s="42" t="s">
        <v>533</v>
      </c>
      <c r="G852" s="42">
        <v>30</v>
      </c>
      <c r="H852" s="42">
        <v>1</v>
      </c>
      <c r="I852" s="42"/>
      <c r="J852" s="8">
        <v>43.36</v>
      </c>
      <c r="K852" s="42">
        <v>1</v>
      </c>
      <c r="L852" s="42" t="s">
        <v>994</v>
      </c>
      <c r="M852" s="42"/>
      <c r="N852" s="9" t="s">
        <v>2554</v>
      </c>
      <c r="O852" s="9">
        <v>830597.45</v>
      </c>
      <c r="P852" s="9"/>
      <c r="Q852" s="29"/>
      <c r="R852" s="42"/>
      <c r="S852" s="42"/>
      <c r="T852" s="42"/>
      <c r="U852" s="42"/>
      <c r="V852" s="42"/>
      <c r="W852" s="42"/>
      <c r="X852" s="42"/>
    </row>
    <row r="853" spans="1:24" s="5" customFormat="1" ht="25.5">
      <c r="A853" s="49">
        <v>842</v>
      </c>
      <c r="B853" s="11">
        <v>45292</v>
      </c>
      <c r="C853" s="42" t="s">
        <v>1923</v>
      </c>
      <c r="D853" s="42" t="s">
        <v>951</v>
      </c>
      <c r="E853" s="42" t="s">
        <v>855</v>
      </c>
      <c r="F853" s="42" t="s">
        <v>533</v>
      </c>
      <c r="G853" s="42">
        <v>30</v>
      </c>
      <c r="H853" s="42">
        <v>6</v>
      </c>
      <c r="I853" s="42"/>
      <c r="J853" s="8">
        <v>44.97</v>
      </c>
      <c r="K853" s="42">
        <v>2</v>
      </c>
      <c r="L853" s="42" t="s">
        <v>994</v>
      </c>
      <c r="M853" s="42"/>
      <c r="N853" s="9" t="s">
        <v>2554</v>
      </c>
      <c r="O853" s="9">
        <v>861218.55</v>
      </c>
      <c r="P853" s="9"/>
      <c r="Q853" s="29"/>
      <c r="R853" s="42"/>
      <c r="S853" s="42"/>
      <c r="T853" s="42"/>
      <c r="U853" s="42"/>
      <c r="V853" s="42"/>
      <c r="W853" s="42"/>
      <c r="X853" s="42"/>
    </row>
    <row r="854" spans="1:24" s="5" customFormat="1" ht="25.5">
      <c r="A854" s="49">
        <v>843</v>
      </c>
      <c r="B854" s="11">
        <v>45292</v>
      </c>
      <c r="C854" s="42" t="s">
        <v>1923</v>
      </c>
      <c r="D854" s="42"/>
      <c r="E854" s="42" t="s">
        <v>2494</v>
      </c>
      <c r="F854" s="42" t="s">
        <v>2532</v>
      </c>
      <c r="G854" s="42">
        <v>1</v>
      </c>
      <c r="H854" s="42">
        <v>1</v>
      </c>
      <c r="I854" s="42"/>
      <c r="J854" s="8">
        <v>52.73</v>
      </c>
      <c r="K854" s="42">
        <v>1</v>
      </c>
      <c r="L854" s="42" t="s">
        <v>994</v>
      </c>
      <c r="M854" s="42"/>
      <c r="N854" s="9" t="s">
        <v>1311</v>
      </c>
      <c r="O854" s="9"/>
      <c r="P854" s="9"/>
      <c r="Q854" s="29"/>
      <c r="R854" s="42" t="s">
        <v>2</v>
      </c>
      <c r="S854" s="11">
        <v>33008</v>
      </c>
      <c r="T854" s="42" t="s">
        <v>266</v>
      </c>
      <c r="U854" s="42" t="s">
        <v>1167</v>
      </c>
      <c r="V854" s="42">
        <v>35.409999999999997</v>
      </c>
      <c r="W854" s="42"/>
      <c r="X854" s="42" t="s">
        <v>3960</v>
      </c>
    </row>
    <row r="855" spans="1:24" s="5" customFormat="1" ht="51">
      <c r="A855" s="49">
        <v>844</v>
      </c>
      <c r="B855" s="11">
        <v>45292</v>
      </c>
      <c r="C855" s="42" t="s">
        <v>1923</v>
      </c>
      <c r="D855" s="42"/>
      <c r="E855" s="42" t="s">
        <v>1699</v>
      </c>
      <c r="F855" s="42" t="s">
        <v>2532</v>
      </c>
      <c r="G855" s="42">
        <v>1</v>
      </c>
      <c r="H855" s="42">
        <v>68</v>
      </c>
      <c r="I855" s="42"/>
      <c r="J855" s="8">
        <v>31.93</v>
      </c>
      <c r="K855" s="42">
        <v>5</v>
      </c>
      <c r="L855" s="42" t="s">
        <v>994</v>
      </c>
      <c r="M855" s="42"/>
      <c r="N855" s="9" t="s">
        <v>1311</v>
      </c>
      <c r="O855" s="9"/>
      <c r="P855" s="9"/>
      <c r="Q855" s="29"/>
      <c r="R855" s="42" t="s">
        <v>3913</v>
      </c>
      <c r="S855" s="11">
        <v>43385</v>
      </c>
      <c r="T855" s="42" t="s">
        <v>266</v>
      </c>
      <c r="U855" s="42" t="s">
        <v>3912</v>
      </c>
      <c r="V855" s="42">
        <v>31.93</v>
      </c>
      <c r="W855" s="42"/>
      <c r="X855" s="42" t="s">
        <v>3960</v>
      </c>
    </row>
    <row r="856" spans="1:24" s="5" customFormat="1" ht="89.25">
      <c r="A856" s="49">
        <v>845</v>
      </c>
      <c r="B856" s="11">
        <v>45292</v>
      </c>
      <c r="C856" s="42" t="s">
        <v>1923</v>
      </c>
      <c r="D856" s="42" t="s">
        <v>3034</v>
      </c>
      <c r="E856" s="42" t="s">
        <v>1374</v>
      </c>
      <c r="F856" s="42" t="s">
        <v>2532</v>
      </c>
      <c r="G856" s="42">
        <v>2</v>
      </c>
      <c r="H856" s="42">
        <v>4</v>
      </c>
      <c r="I856" s="42"/>
      <c r="J856" s="8">
        <v>23</v>
      </c>
      <c r="K856" s="42">
        <v>1</v>
      </c>
      <c r="L856" s="42" t="s">
        <v>994</v>
      </c>
      <c r="M856" s="42"/>
      <c r="N856" s="9" t="s">
        <v>5767</v>
      </c>
      <c r="O856" s="9">
        <v>447991.01</v>
      </c>
      <c r="P856" s="9"/>
      <c r="Q856" s="29"/>
      <c r="R856" s="42" t="s">
        <v>2569</v>
      </c>
      <c r="S856" s="11">
        <v>42674</v>
      </c>
      <c r="T856" s="42" t="s">
        <v>266</v>
      </c>
      <c r="U856" s="42" t="s">
        <v>2570</v>
      </c>
      <c r="V856" s="42">
        <v>23.02</v>
      </c>
      <c r="W856" s="42"/>
      <c r="X856" s="42"/>
    </row>
    <row r="857" spans="1:24" s="5" customFormat="1" ht="89.25">
      <c r="A857" s="49">
        <v>846</v>
      </c>
      <c r="B857" s="11">
        <v>45292</v>
      </c>
      <c r="C857" s="42" t="s">
        <v>1923</v>
      </c>
      <c r="D857" s="42" t="s">
        <v>1864</v>
      </c>
      <c r="E857" s="42" t="s">
        <v>226</v>
      </c>
      <c r="F857" s="42" t="s">
        <v>2532</v>
      </c>
      <c r="G857" s="42">
        <v>2</v>
      </c>
      <c r="H857" s="42">
        <v>8</v>
      </c>
      <c r="I857" s="42"/>
      <c r="J857" s="8">
        <v>18.399999999999999</v>
      </c>
      <c r="K857" s="42">
        <v>1</v>
      </c>
      <c r="L857" s="42" t="s">
        <v>994</v>
      </c>
      <c r="M857" s="42"/>
      <c r="N857" s="9" t="s">
        <v>5768</v>
      </c>
      <c r="O857" s="9">
        <v>358392.81</v>
      </c>
      <c r="P857" s="9"/>
      <c r="Q857" s="29"/>
      <c r="R857" s="42" t="s">
        <v>4825</v>
      </c>
      <c r="S857" s="42"/>
      <c r="T857" s="42"/>
      <c r="U857" s="42" t="s">
        <v>4826</v>
      </c>
      <c r="V857" s="42"/>
      <c r="W857" s="42"/>
      <c r="X857" s="42"/>
    </row>
    <row r="858" spans="1:24" s="5" customFormat="1" ht="89.25">
      <c r="A858" s="49">
        <v>847</v>
      </c>
      <c r="B858" s="11">
        <v>45292</v>
      </c>
      <c r="C858" s="42" t="s">
        <v>1923</v>
      </c>
      <c r="D858" s="42" t="s">
        <v>1865</v>
      </c>
      <c r="E858" s="42" t="s">
        <v>366</v>
      </c>
      <c r="F858" s="42" t="s">
        <v>2532</v>
      </c>
      <c r="G858" s="42">
        <v>2</v>
      </c>
      <c r="H858" s="42">
        <v>24</v>
      </c>
      <c r="I858" s="42"/>
      <c r="J858" s="8">
        <v>15</v>
      </c>
      <c r="K858" s="42">
        <v>1</v>
      </c>
      <c r="L858" s="42" t="s">
        <v>994</v>
      </c>
      <c r="M858" s="42"/>
      <c r="N858" s="9" t="s">
        <v>5769</v>
      </c>
      <c r="O858" s="9">
        <v>292168.05</v>
      </c>
      <c r="P858" s="9"/>
      <c r="Q858" s="29"/>
      <c r="R858" s="42" t="s">
        <v>4827</v>
      </c>
      <c r="S858" s="42"/>
      <c r="T858" s="42"/>
      <c r="U858" s="42" t="s">
        <v>4828</v>
      </c>
      <c r="V858" s="42"/>
      <c r="W858" s="42"/>
      <c r="X858" s="42"/>
    </row>
    <row r="859" spans="1:24" s="5" customFormat="1" ht="89.25">
      <c r="A859" s="49">
        <v>848</v>
      </c>
      <c r="B859" s="11">
        <v>45292</v>
      </c>
      <c r="C859" s="42" t="s">
        <v>1923</v>
      </c>
      <c r="D859" s="42" t="s">
        <v>1866</v>
      </c>
      <c r="E859" s="42" t="s">
        <v>869</v>
      </c>
      <c r="F859" s="42" t="s">
        <v>2532</v>
      </c>
      <c r="G859" s="42">
        <v>2</v>
      </c>
      <c r="H859" s="42">
        <v>27</v>
      </c>
      <c r="I859" s="42"/>
      <c r="J859" s="8">
        <v>12.9</v>
      </c>
      <c r="K859" s="42">
        <v>2</v>
      </c>
      <c r="L859" s="42" t="s">
        <v>994</v>
      </c>
      <c r="M859" s="42"/>
      <c r="N859" s="9" t="s">
        <v>5770</v>
      </c>
      <c r="O859" s="9">
        <v>251264.52</v>
      </c>
      <c r="P859" s="9"/>
      <c r="Q859" s="29"/>
      <c r="R859" s="42" t="s">
        <v>4129</v>
      </c>
      <c r="S859" s="11">
        <v>36229</v>
      </c>
      <c r="T859" s="42" t="s">
        <v>266</v>
      </c>
      <c r="U859" s="42" t="s">
        <v>4128</v>
      </c>
      <c r="V859" s="42">
        <v>12.93</v>
      </c>
      <c r="W859" s="42"/>
      <c r="X859" s="42"/>
    </row>
    <row r="860" spans="1:24" s="5" customFormat="1" ht="89.25">
      <c r="A860" s="49">
        <v>849</v>
      </c>
      <c r="B860" s="11">
        <v>45292</v>
      </c>
      <c r="C860" s="42" t="s">
        <v>1923</v>
      </c>
      <c r="D860" s="42" t="s">
        <v>2463</v>
      </c>
      <c r="E860" s="42" t="s">
        <v>1915</v>
      </c>
      <c r="F860" s="42" t="s">
        <v>2532</v>
      </c>
      <c r="G860" s="42">
        <v>2</v>
      </c>
      <c r="H860" s="42">
        <v>44</v>
      </c>
      <c r="I860" s="42"/>
      <c r="J860" s="8">
        <v>12</v>
      </c>
      <c r="K860" s="42">
        <v>3</v>
      </c>
      <c r="L860" s="42" t="s">
        <v>994</v>
      </c>
      <c r="M860" s="42"/>
      <c r="N860" s="9" t="s">
        <v>5765</v>
      </c>
      <c r="O860" s="9">
        <v>233734.44</v>
      </c>
      <c r="P860" s="9"/>
      <c r="Q860" s="29"/>
      <c r="R860" s="42" t="s">
        <v>4376</v>
      </c>
      <c r="S860" s="42"/>
      <c r="T860" s="42"/>
      <c r="U860" s="42" t="s">
        <v>4515</v>
      </c>
      <c r="V860" s="42"/>
      <c r="W860" s="42"/>
      <c r="X860" s="42"/>
    </row>
    <row r="861" spans="1:24" s="5" customFormat="1" ht="89.25">
      <c r="A861" s="49">
        <v>850</v>
      </c>
      <c r="B861" s="11">
        <v>45292</v>
      </c>
      <c r="C861" s="42" t="s">
        <v>1923</v>
      </c>
      <c r="D861" s="42" t="s">
        <v>2464</v>
      </c>
      <c r="E861" s="42" t="s">
        <v>2908</v>
      </c>
      <c r="F861" s="42" t="s">
        <v>2532</v>
      </c>
      <c r="G861" s="42">
        <v>2</v>
      </c>
      <c r="H861" s="42">
        <v>70</v>
      </c>
      <c r="I861" s="42"/>
      <c r="J861" s="8">
        <v>24.9</v>
      </c>
      <c r="K861" s="42">
        <v>5</v>
      </c>
      <c r="L861" s="42" t="s">
        <v>994</v>
      </c>
      <c r="M861" s="42"/>
      <c r="N861" s="9" t="s">
        <v>5766</v>
      </c>
      <c r="O861" s="9">
        <v>490842.32</v>
      </c>
      <c r="P861" s="9"/>
      <c r="Q861" s="29"/>
      <c r="R861" s="42" t="s">
        <v>3816</v>
      </c>
      <c r="S861" s="11">
        <v>43181</v>
      </c>
      <c r="T861" s="42" t="s">
        <v>266</v>
      </c>
      <c r="U861" s="42" t="s">
        <v>3817</v>
      </c>
      <c r="V861" s="42">
        <v>25.24</v>
      </c>
      <c r="W861" s="42"/>
      <c r="X861" s="42"/>
    </row>
    <row r="862" spans="1:24" s="5" customFormat="1" ht="89.25">
      <c r="A862" s="49">
        <v>851</v>
      </c>
      <c r="B862" s="11">
        <v>45292</v>
      </c>
      <c r="C862" s="42" t="s">
        <v>1923</v>
      </c>
      <c r="D862" s="42" t="s">
        <v>2465</v>
      </c>
      <c r="E862" s="42" t="s">
        <v>2537</v>
      </c>
      <c r="F862" s="42" t="s">
        <v>2532</v>
      </c>
      <c r="G862" s="42">
        <v>2</v>
      </c>
      <c r="H862" s="42">
        <v>106</v>
      </c>
      <c r="I862" s="42"/>
      <c r="J862" s="8">
        <v>23</v>
      </c>
      <c r="K862" s="42">
        <v>5</v>
      </c>
      <c r="L862" s="42" t="s">
        <v>994</v>
      </c>
      <c r="M862" s="42"/>
      <c r="N862" s="9" t="s">
        <v>5771</v>
      </c>
      <c r="O862" s="9">
        <v>447991.01</v>
      </c>
      <c r="P862" s="9"/>
      <c r="Q862" s="29"/>
      <c r="R862" s="42" t="s">
        <v>4376</v>
      </c>
      <c r="S862" s="42"/>
      <c r="T862" s="42"/>
      <c r="U862" s="42" t="s">
        <v>4516</v>
      </c>
      <c r="V862" s="42"/>
      <c r="W862" s="42"/>
      <c r="X862" s="42"/>
    </row>
    <row r="863" spans="1:24" s="5" customFormat="1" ht="89.25">
      <c r="A863" s="49">
        <v>852</v>
      </c>
      <c r="B863" s="11">
        <v>45292</v>
      </c>
      <c r="C863" s="42" t="s">
        <v>1923</v>
      </c>
      <c r="D863" s="42" t="s">
        <v>2466</v>
      </c>
      <c r="E863" s="42" t="s">
        <v>2020</v>
      </c>
      <c r="F863" s="42" t="s">
        <v>2532</v>
      </c>
      <c r="G863" s="42">
        <v>2</v>
      </c>
      <c r="H863" s="42">
        <v>108</v>
      </c>
      <c r="I863" s="42"/>
      <c r="J863" s="8">
        <v>18.399999999999999</v>
      </c>
      <c r="K863" s="42">
        <v>5</v>
      </c>
      <c r="L863" s="42" t="s">
        <v>994</v>
      </c>
      <c r="M863" s="42"/>
      <c r="N863" s="9" t="s">
        <v>5772</v>
      </c>
      <c r="O863" s="9">
        <v>358392.81</v>
      </c>
      <c r="P863" s="9"/>
      <c r="Q863" s="29"/>
      <c r="R863" s="42" t="s">
        <v>4376</v>
      </c>
      <c r="S863" s="42"/>
      <c r="T863" s="42"/>
      <c r="U863" s="42" t="s">
        <v>4517</v>
      </c>
      <c r="V863" s="42"/>
      <c r="W863" s="42"/>
      <c r="X863" s="42"/>
    </row>
    <row r="864" spans="1:24" s="5" customFormat="1" ht="89.25">
      <c r="A864" s="49">
        <v>853</v>
      </c>
      <c r="B864" s="11">
        <v>45292</v>
      </c>
      <c r="C864" s="42" t="s">
        <v>1923</v>
      </c>
      <c r="D864" s="42" t="s">
        <v>2467</v>
      </c>
      <c r="E864" s="42" t="s">
        <v>2021</v>
      </c>
      <c r="F864" s="42" t="s">
        <v>2532</v>
      </c>
      <c r="G864" s="42">
        <v>2</v>
      </c>
      <c r="H864" s="42">
        <v>109</v>
      </c>
      <c r="I864" s="42"/>
      <c r="J864" s="8">
        <v>18.100000000000001</v>
      </c>
      <c r="K864" s="42">
        <v>5</v>
      </c>
      <c r="L864" s="42" t="s">
        <v>994</v>
      </c>
      <c r="M864" s="42"/>
      <c r="N864" s="9" t="s">
        <v>5773</v>
      </c>
      <c r="O864" s="9">
        <v>352549.45</v>
      </c>
      <c r="P864" s="9"/>
      <c r="Q864" s="29"/>
      <c r="R864" s="42" t="s">
        <v>4376</v>
      </c>
      <c r="S864" s="42"/>
      <c r="T864" s="42"/>
      <c r="U864" s="42" t="s">
        <v>4518</v>
      </c>
      <c r="V864" s="42"/>
      <c r="W864" s="42"/>
      <c r="X864" s="42"/>
    </row>
    <row r="865" spans="1:24" s="5" customFormat="1" ht="89.25">
      <c r="A865" s="49">
        <v>854</v>
      </c>
      <c r="B865" s="11">
        <v>45292</v>
      </c>
      <c r="C865" s="42" t="s">
        <v>1923</v>
      </c>
      <c r="D865" s="42" t="s">
        <v>2468</v>
      </c>
      <c r="E865" s="42" t="s">
        <v>3036</v>
      </c>
      <c r="F865" s="42" t="s">
        <v>2532</v>
      </c>
      <c r="G865" s="42">
        <v>2</v>
      </c>
      <c r="H865" s="42">
        <v>111</v>
      </c>
      <c r="I865" s="42"/>
      <c r="J865" s="8">
        <v>23</v>
      </c>
      <c r="K865" s="42">
        <v>5</v>
      </c>
      <c r="L865" s="42" t="s">
        <v>994</v>
      </c>
      <c r="M865" s="42"/>
      <c r="N865" s="9" t="s">
        <v>5774</v>
      </c>
      <c r="O865" s="9">
        <v>447991.01</v>
      </c>
      <c r="P865" s="9"/>
      <c r="Q865" s="29"/>
      <c r="R865" s="42" t="s">
        <v>5086</v>
      </c>
      <c r="S865" s="42"/>
      <c r="T865" s="42"/>
      <c r="U865" s="42" t="s">
        <v>4519</v>
      </c>
      <c r="V865" s="42"/>
      <c r="W865" s="42"/>
      <c r="X865" s="42"/>
    </row>
    <row r="866" spans="1:24" s="5" customFormat="1" ht="89.25">
      <c r="A866" s="49">
        <v>855</v>
      </c>
      <c r="B866" s="11">
        <v>45292</v>
      </c>
      <c r="C866" s="42" t="s">
        <v>1923</v>
      </c>
      <c r="D866" s="42" t="s">
        <v>2469</v>
      </c>
      <c r="E866" s="42" t="s">
        <v>2518</v>
      </c>
      <c r="F866" s="42" t="s">
        <v>2532</v>
      </c>
      <c r="G866" s="42">
        <v>2</v>
      </c>
      <c r="H866" s="42">
        <v>125</v>
      </c>
      <c r="I866" s="42"/>
      <c r="J866" s="8">
        <v>12.2</v>
      </c>
      <c r="K866" s="42">
        <v>2</v>
      </c>
      <c r="L866" s="42" t="s">
        <v>994</v>
      </c>
      <c r="M866" s="42"/>
      <c r="N866" s="9" t="s">
        <v>5775</v>
      </c>
      <c r="O866" s="9">
        <v>237630.01</v>
      </c>
      <c r="P866" s="9"/>
      <c r="Q866" s="29"/>
      <c r="R866" s="42" t="s">
        <v>4376</v>
      </c>
      <c r="S866" s="42"/>
      <c r="T866" s="42"/>
      <c r="U866" s="42" t="s">
        <v>4520</v>
      </c>
      <c r="V866" s="42"/>
      <c r="W866" s="42"/>
      <c r="X866" s="42"/>
    </row>
    <row r="867" spans="1:24" s="5" customFormat="1" ht="89.25">
      <c r="A867" s="49">
        <v>856</v>
      </c>
      <c r="B867" s="11">
        <v>45292</v>
      </c>
      <c r="C867" s="42" t="s">
        <v>1923</v>
      </c>
      <c r="D867" s="42" t="s">
        <v>2470</v>
      </c>
      <c r="E867" s="42" t="s">
        <v>1975</v>
      </c>
      <c r="F867" s="42" t="s">
        <v>2532</v>
      </c>
      <c r="G867" s="42">
        <v>2</v>
      </c>
      <c r="H867" s="42">
        <v>146</v>
      </c>
      <c r="I867" s="42"/>
      <c r="J867" s="8">
        <v>12.5</v>
      </c>
      <c r="K867" s="42">
        <v>4</v>
      </c>
      <c r="L867" s="42" t="s">
        <v>994</v>
      </c>
      <c r="M867" s="42"/>
      <c r="N867" s="9" t="s">
        <v>5776</v>
      </c>
      <c r="O867" s="9">
        <v>243473.38</v>
      </c>
      <c r="P867" s="9"/>
      <c r="Q867" s="29"/>
      <c r="R867" s="42" t="s">
        <v>5872</v>
      </c>
      <c r="S867" s="11">
        <v>45079</v>
      </c>
      <c r="T867" s="42" t="s">
        <v>266</v>
      </c>
      <c r="U867" s="42" t="s">
        <v>4521</v>
      </c>
      <c r="V867" s="42"/>
      <c r="W867" s="42"/>
      <c r="X867" s="42"/>
    </row>
    <row r="868" spans="1:24" s="5" customFormat="1" ht="89.25">
      <c r="A868" s="49">
        <v>857</v>
      </c>
      <c r="B868" s="11">
        <v>45292</v>
      </c>
      <c r="C868" s="42" t="s">
        <v>1923</v>
      </c>
      <c r="D868" s="42" t="s">
        <v>2471</v>
      </c>
      <c r="E868" s="42" t="s">
        <v>1979</v>
      </c>
      <c r="F868" s="42" t="s">
        <v>2532</v>
      </c>
      <c r="G868" s="42">
        <v>2</v>
      </c>
      <c r="H868" s="42">
        <v>151</v>
      </c>
      <c r="I868" s="42"/>
      <c r="J868" s="8">
        <v>19</v>
      </c>
      <c r="K868" s="42">
        <v>5</v>
      </c>
      <c r="L868" s="42" t="s">
        <v>994</v>
      </c>
      <c r="M868" s="42"/>
      <c r="N868" s="9" t="s">
        <v>5777</v>
      </c>
      <c r="O868" s="9">
        <v>370079.53</v>
      </c>
      <c r="P868" s="9"/>
      <c r="Q868" s="29"/>
      <c r="R868" s="42" t="s">
        <v>3737</v>
      </c>
      <c r="S868" s="11">
        <v>43034</v>
      </c>
      <c r="T868" s="42" t="s">
        <v>266</v>
      </c>
      <c r="U868" s="42" t="s">
        <v>3738</v>
      </c>
      <c r="V868" s="42">
        <v>19.02</v>
      </c>
      <c r="W868" s="42"/>
      <c r="X868" s="42"/>
    </row>
    <row r="869" spans="1:24" s="5" customFormat="1" ht="51">
      <c r="A869" s="49">
        <v>858</v>
      </c>
      <c r="B869" s="11">
        <v>45292</v>
      </c>
      <c r="C869" s="42" t="s">
        <v>1923</v>
      </c>
      <c r="D869" s="42"/>
      <c r="E869" s="42" t="s">
        <v>842</v>
      </c>
      <c r="F869" s="42" t="s">
        <v>2532</v>
      </c>
      <c r="G869" s="42" t="s">
        <v>2225</v>
      </c>
      <c r="H869" s="42" t="s">
        <v>1693</v>
      </c>
      <c r="I869" s="42"/>
      <c r="J869" s="8">
        <v>37.979999999999997</v>
      </c>
      <c r="K869" s="42">
        <v>1</v>
      </c>
      <c r="L869" s="42" t="s">
        <v>994</v>
      </c>
      <c r="M869" s="42"/>
      <c r="N869" s="9" t="s">
        <v>2486</v>
      </c>
      <c r="O869" s="9"/>
      <c r="P869" s="9"/>
      <c r="Q869" s="29"/>
      <c r="R869" s="42" t="s">
        <v>4829</v>
      </c>
      <c r="S869" s="42"/>
      <c r="T869" s="42"/>
      <c r="U869" s="42" t="s">
        <v>4830</v>
      </c>
      <c r="V869" s="42"/>
      <c r="W869" s="42"/>
      <c r="X869" s="42" t="s">
        <v>3960</v>
      </c>
    </row>
    <row r="870" spans="1:24" s="5" customFormat="1" ht="51">
      <c r="A870" s="49">
        <v>859</v>
      </c>
      <c r="B870" s="11">
        <v>45292</v>
      </c>
      <c r="C870" s="42" t="s">
        <v>1923</v>
      </c>
      <c r="D870" s="42"/>
      <c r="E870" s="42" t="s">
        <v>2450</v>
      </c>
      <c r="F870" s="42" t="s">
        <v>2532</v>
      </c>
      <c r="G870" s="42" t="s">
        <v>2225</v>
      </c>
      <c r="H870" s="42" t="s">
        <v>2225</v>
      </c>
      <c r="I870" s="42"/>
      <c r="J870" s="8">
        <v>7.13</v>
      </c>
      <c r="K870" s="42">
        <v>1</v>
      </c>
      <c r="L870" s="42" t="s">
        <v>994</v>
      </c>
      <c r="M870" s="42"/>
      <c r="N870" s="9" t="s">
        <v>2486</v>
      </c>
      <c r="O870" s="9"/>
      <c r="P870" s="9"/>
      <c r="Q870" s="29"/>
      <c r="R870" s="42" t="s">
        <v>4831</v>
      </c>
      <c r="S870" s="42"/>
      <c r="T870" s="42"/>
      <c r="U870" s="42" t="s">
        <v>4832</v>
      </c>
      <c r="V870" s="42"/>
      <c r="W870" s="42"/>
      <c r="X870" s="42" t="s">
        <v>3960</v>
      </c>
    </row>
    <row r="871" spans="1:24" s="5" customFormat="1" ht="76.5">
      <c r="A871" s="49">
        <v>860</v>
      </c>
      <c r="B871" s="11">
        <v>45292</v>
      </c>
      <c r="C871" s="42" t="s">
        <v>1923</v>
      </c>
      <c r="D871" s="42" t="s">
        <v>1585</v>
      </c>
      <c r="E871" s="42" t="s">
        <v>621</v>
      </c>
      <c r="F871" s="42" t="s">
        <v>2532</v>
      </c>
      <c r="G871" s="42" t="s">
        <v>2225</v>
      </c>
      <c r="H871" s="42">
        <v>3</v>
      </c>
      <c r="I871" s="42"/>
      <c r="J871" s="8">
        <v>18.8</v>
      </c>
      <c r="K871" s="42">
        <v>1</v>
      </c>
      <c r="L871" s="42" t="s">
        <v>994</v>
      </c>
      <c r="M871" s="42"/>
      <c r="N871" s="9" t="s">
        <v>5763</v>
      </c>
      <c r="O871" s="9">
        <v>366183.96</v>
      </c>
      <c r="P871" s="9"/>
      <c r="Q871" s="29"/>
      <c r="R871" s="42" t="s">
        <v>1649</v>
      </c>
      <c r="S871" s="11">
        <v>41509</v>
      </c>
      <c r="T871" s="42" t="s">
        <v>266</v>
      </c>
      <c r="U871" s="42" t="s">
        <v>2316</v>
      </c>
      <c r="V871" s="42">
        <v>18.75</v>
      </c>
      <c r="W871" s="42"/>
      <c r="X871" s="42"/>
    </row>
    <row r="872" spans="1:24" s="5" customFormat="1" ht="76.5">
      <c r="A872" s="49">
        <v>861</v>
      </c>
      <c r="B872" s="11">
        <v>45292</v>
      </c>
      <c r="C872" s="42" t="s">
        <v>1923</v>
      </c>
      <c r="D872" s="42" t="s">
        <v>1584</v>
      </c>
      <c r="E872" s="42" t="s">
        <v>390</v>
      </c>
      <c r="F872" s="42" t="s">
        <v>2532</v>
      </c>
      <c r="G872" s="42" t="s">
        <v>2225</v>
      </c>
      <c r="H872" s="42">
        <v>7</v>
      </c>
      <c r="I872" s="42"/>
      <c r="J872" s="8">
        <v>18.8</v>
      </c>
      <c r="K872" s="42">
        <v>1</v>
      </c>
      <c r="L872" s="42" t="s">
        <v>994</v>
      </c>
      <c r="M872" s="42"/>
      <c r="N872" s="9" t="s">
        <v>5778</v>
      </c>
      <c r="O872" s="9">
        <v>366183.96</v>
      </c>
      <c r="P872" s="9"/>
      <c r="Q872" s="29"/>
      <c r="R872" s="42" t="s">
        <v>4522</v>
      </c>
      <c r="S872" s="42"/>
      <c r="T872" s="42"/>
      <c r="U872" s="42" t="s">
        <v>4523</v>
      </c>
      <c r="V872" s="42"/>
      <c r="W872" s="42"/>
      <c r="X872" s="42"/>
    </row>
    <row r="873" spans="1:24" s="5" customFormat="1" ht="76.5">
      <c r="A873" s="49">
        <v>862</v>
      </c>
      <c r="B873" s="11">
        <v>45292</v>
      </c>
      <c r="C873" s="42" t="s">
        <v>1923</v>
      </c>
      <c r="D873" s="42" t="s">
        <v>1581</v>
      </c>
      <c r="E873" s="42" t="s">
        <v>2456</v>
      </c>
      <c r="F873" s="42" t="s">
        <v>2532</v>
      </c>
      <c r="G873" s="42" t="s">
        <v>2225</v>
      </c>
      <c r="H873" s="42">
        <v>44</v>
      </c>
      <c r="I873" s="42"/>
      <c r="J873" s="8">
        <v>17.899999999999999</v>
      </c>
      <c r="K873" s="42">
        <v>3</v>
      </c>
      <c r="L873" s="42" t="s">
        <v>994</v>
      </c>
      <c r="M873" s="42"/>
      <c r="N873" s="9" t="s">
        <v>5779</v>
      </c>
      <c r="O873" s="9">
        <v>348653.87</v>
      </c>
      <c r="P873" s="9"/>
      <c r="Q873" s="29"/>
      <c r="R873" s="42" t="s">
        <v>5888</v>
      </c>
      <c r="S873" s="11">
        <v>45163</v>
      </c>
      <c r="T873" s="42" t="s">
        <v>266</v>
      </c>
      <c r="U873" s="42" t="s">
        <v>5889</v>
      </c>
      <c r="V873" s="42"/>
      <c r="W873" s="42"/>
      <c r="X873" s="42"/>
    </row>
    <row r="874" spans="1:24" s="5" customFormat="1" ht="76.5">
      <c r="A874" s="49">
        <v>863</v>
      </c>
      <c r="B874" s="11">
        <v>45292</v>
      </c>
      <c r="C874" s="42" t="s">
        <v>1923</v>
      </c>
      <c r="D874" s="42" t="s">
        <v>1582</v>
      </c>
      <c r="E874" s="42" t="s">
        <v>3531</v>
      </c>
      <c r="F874" s="42" t="s">
        <v>2532</v>
      </c>
      <c r="G874" s="42" t="s">
        <v>2225</v>
      </c>
      <c r="H874" s="42">
        <v>59</v>
      </c>
      <c r="I874" s="42"/>
      <c r="J874" s="8">
        <v>25.3</v>
      </c>
      <c r="K874" s="42">
        <v>4</v>
      </c>
      <c r="L874" s="42" t="s">
        <v>994</v>
      </c>
      <c r="M874" s="42"/>
      <c r="N874" s="9" t="s">
        <v>5762</v>
      </c>
      <c r="O874" s="9">
        <v>492790.11</v>
      </c>
      <c r="P874" s="9"/>
      <c r="Q874" s="29"/>
      <c r="R874" s="42" t="s">
        <v>4376</v>
      </c>
      <c r="S874" s="42"/>
      <c r="T874" s="42"/>
      <c r="U874" s="42" t="s">
        <v>4524</v>
      </c>
      <c r="V874" s="42"/>
      <c r="W874" s="42"/>
      <c r="X874" s="42"/>
    </row>
    <row r="875" spans="1:24" s="5" customFormat="1" ht="76.5">
      <c r="A875" s="49">
        <v>864</v>
      </c>
      <c r="B875" s="11">
        <v>45292</v>
      </c>
      <c r="C875" s="42" t="s">
        <v>1923</v>
      </c>
      <c r="D875" s="42" t="s">
        <v>1583</v>
      </c>
      <c r="E875" s="42" t="s">
        <v>154</v>
      </c>
      <c r="F875" s="42" t="s">
        <v>2532</v>
      </c>
      <c r="G875" s="42" t="s">
        <v>2225</v>
      </c>
      <c r="H875" s="42">
        <v>87</v>
      </c>
      <c r="I875" s="42"/>
      <c r="J875" s="8">
        <v>18</v>
      </c>
      <c r="K875" s="42">
        <v>3</v>
      </c>
      <c r="L875" s="42" t="s">
        <v>994</v>
      </c>
      <c r="M875" s="42"/>
      <c r="N875" s="9" t="s">
        <v>5761</v>
      </c>
      <c r="O875" s="9">
        <v>350601.66</v>
      </c>
      <c r="P875" s="9"/>
      <c r="Q875" s="29"/>
      <c r="R875" s="42" t="s">
        <v>4833</v>
      </c>
      <c r="S875" s="42"/>
      <c r="T875" s="42"/>
      <c r="U875" s="42" t="s">
        <v>4834</v>
      </c>
      <c r="V875" s="42"/>
      <c r="W875" s="42"/>
      <c r="X875" s="42"/>
    </row>
    <row r="876" spans="1:24" s="5" customFormat="1" ht="76.5">
      <c r="A876" s="49">
        <v>865</v>
      </c>
      <c r="B876" s="11">
        <v>45292</v>
      </c>
      <c r="C876" s="42" t="s">
        <v>1923</v>
      </c>
      <c r="D876" s="42" t="s">
        <v>1586</v>
      </c>
      <c r="E876" s="42" t="s">
        <v>3420</v>
      </c>
      <c r="F876" s="42" t="s">
        <v>2532</v>
      </c>
      <c r="G876" s="42" t="s">
        <v>2225</v>
      </c>
      <c r="H876" s="42">
        <v>136</v>
      </c>
      <c r="I876" s="42"/>
      <c r="J876" s="8">
        <v>12.5</v>
      </c>
      <c r="K876" s="42">
        <v>3</v>
      </c>
      <c r="L876" s="42" t="s">
        <v>994</v>
      </c>
      <c r="M876" s="42"/>
      <c r="N876" s="9" t="s">
        <v>5760</v>
      </c>
      <c r="O876" s="9">
        <v>243473.38</v>
      </c>
      <c r="P876" s="9"/>
      <c r="Q876" s="29"/>
      <c r="R876" s="42" t="s">
        <v>4376</v>
      </c>
      <c r="S876" s="42"/>
      <c r="T876" s="42"/>
      <c r="U876" s="42" t="s">
        <v>4525</v>
      </c>
      <c r="V876" s="42"/>
      <c r="W876" s="42"/>
      <c r="X876" s="42"/>
    </row>
    <row r="877" spans="1:24" s="5" customFormat="1" ht="107.25" customHeight="1">
      <c r="A877" s="49">
        <v>866</v>
      </c>
      <c r="B877" s="11">
        <v>45292</v>
      </c>
      <c r="C877" s="42" t="s">
        <v>1923</v>
      </c>
      <c r="D877" s="42" t="s">
        <v>2196</v>
      </c>
      <c r="E877" s="42" t="s">
        <v>2033</v>
      </c>
      <c r="F877" s="42" t="s">
        <v>2532</v>
      </c>
      <c r="G877" s="42" t="s">
        <v>2225</v>
      </c>
      <c r="H877" s="42">
        <v>141</v>
      </c>
      <c r="I877" s="42"/>
      <c r="J877" s="8">
        <v>17.940000000000001</v>
      </c>
      <c r="K877" s="42">
        <v>4</v>
      </c>
      <c r="L877" s="42" t="s">
        <v>994</v>
      </c>
      <c r="M877" s="11">
        <v>39979</v>
      </c>
      <c r="N877" s="9" t="s">
        <v>2484</v>
      </c>
      <c r="O877" s="9">
        <v>339595.94</v>
      </c>
      <c r="P877" s="9"/>
      <c r="Q877" s="29"/>
      <c r="R877" s="42" t="s">
        <v>4935</v>
      </c>
      <c r="S877" s="11">
        <v>42284</v>
      </c>
      <c r="T877" s="11" t="s">
        <v>4933</v>
      </c>
      <c r="U877" s="42" t="s">
        <v>1245</v>
      </c>
      <c r="V877" s="42" t="s">
        <v>1878</v>
      </c>
      <c r="W877" s="42">
        <v>17.940000000000001</v>
      </c>
      <c r="X877" s="42" t="s">
        <v>1246</v>
      </c>
    </row>
    <row r="878" spans="1:24" s="5" customFormat="1" ht="26.25" customHeight="1">
      <c r="A878" s="49">
        <v>867</v>
      </c>
      <c r="B878" s="11">
        <v>45292</v>
      </c>
      <c r="C878" s="42" t="s">
        <v>1923</v>
      </c>
      <c r="D878" s="42"/>
      <c r="E878" s="42" t="s">
        <v>2355</v>
      </c>
      <c r="F878" s="42" t="s">
        <v>2532</v>
      </c>
      <c r="G878" s="42" t="s">
        <v>588</v>
      </c>
      <c r="H878" s="42">
        <v>56</v>
      </c>
      <c r="I878" s="42"/>
      <c r="J878" s="8">
        <v>66.83</v>
      </c>
      <c r="K878" s="42">
        <v>1</v>
      </c>
      <c r="L878" s="42" t="s">
        <v>994</v>
      </c>
      <c r="M878" s="42"/>
      <c r="N878" s="9" t="s">
        <v>1311</v>
      </c>
      <c r="O878" s="9"/>
      <c r="P878" s="9"/>
      <c r="Q878" s="29"/>
      <c r="R878" s="42" t="s">
        <v>4526</v>
      </c>
      <c r="S878" s="42"/>
      <c r="T878" s="42"/>
      <c r="U878" s="42" t="s">
        <v>4527</v>
      </c>
      <c r="V878" s="42"/>
      <c r="W878" s="42"/>
      <c r="X878" s="42" t="s">
        <v>3960</v>
      </c>
    </row>
    <row r="879" spans="1:24" s="5" customFormat="1" ht="63.75">
      <c r="A879" s="49">
        <v>868</v>
      </c>
      <c r="B879" s="11">
        <v>45292</v>
      </c>
      <c r="C879" s="42" t="s">
        <v>1923</v>
      </c>
      <c r="D879" s="42"/>
      <c r="E879" s="42" t="s">
        <v>3294</v>
      </c>
      <c r="F879" s="42" t="s">
        <v>2532</v>
      </c>
      <c r="G879" s="42">
        <v>3</v>
      </c>
      <c r="H879" s="42">
        <v>15</v>
      </c>
      <c r="I879" s="42"/>
      <c r="J879" s="8">
        <v>23.22</v>
      </c>
      <c r="K879" s="42">
        <v>2</v>
      </c>
      <c r="L879" s="42" t="s">
        <v>994</v>
      </c>
      <c r="M879" s="42"/>
      <c r="N879" s="9" t="s">
        <v>1063</v>
      </c>
      <c r="O879" s="9"/>
      <c r="P879" s="9"/>
      <c r="Q879" s="29"/>
      <c r="R879" s="42"/>
      <c r="S879" s="42"/>
      <c r="T879" s="42"/>
      <c r="U879" s="42"/>
      <c r="V879" s="42"/>
      <c r="W879" s="42"/>
      <c r="X879" s="42" t="s">
        <v>3960</v>
      </c>
    </row>
    <row r="880" spans="1:24" s="5" customFormat="1" ht="63.75">
      <c r="A880" s="49">
        <v>869</v>
      </c>
      <c r="B880" s="11">
        <v>45292</v>
      </c>
      <c r="C880" s="42" t="s">
        <v>1923</v>
      </c>
      <c r="D880" s="42"/>
      <c r="E880" s="42" t="s">
        <v>3295</v>
      </c>
      <c r="F880" s="42" t="s">
        <v>2532</v>
      </c>
      <c r="G880" s="42">
        <v>3</v>
      </c>
      <c r="H880" s="42">
        <v>16</v>
      </c>
      <c r="I880" s="42"/>
      <c r="J880" s="8">
        <v>13.14</v>
      </c>
      <c r="K880" s="42">
        <v>2</v>
      </c>
      <c r="L880" s="42" t="s">
        <v>994</v>
      </c>
      <c r="M880" s="42"/>
      <c r="N880" s="9" t="s">
        <v>1063</v>
      </c>
      <c r="O880" s="9"/>
      <c r="P880" s="9"/>
      <c r="Q880" s="29"/>
      <c r="R880" s="42"/>
      <c r="S880" s="42"/>
      <c r="T880" s="42"/>
      <c r="U880" s="42"/>
      <c r="V880" s="42"/>
      <c r="W880" s="42"/>
      <c r="X880" s="42" t="s">
        <v>3960</v>
      </c>
    </row>
    <row r="881" spans="1:24" s="5" customFormat="1" ht="63.75">
      <c r="A881" s="49">
        <v>870</v>
      </c>
      <c r="B881" s="11">
        <v>45292</v>
      </c>
      <c r="C881" s="42" t="s">
        <v>1923</v>
      </c>
      <c r="D881" s="42"/>
      <c r="E881" s="42" t="s">
        <v>2634</v>
      </c>
      <c r="F881" s="42" t="s">
        <v>2532</v>
      </c>
      <c r="G881" s="42">
        <v>3</v>
      </c>
      <c r="H881" s="42">
        <v>17</v>
      </c>
      <c r="I881" s="42"/>
      <c r="J881" s="8">
        <v>12.97</v>
      </c>
      <c r="K881" s="42">
        <v>2</v>
      </c>
      <c r="L881" s="42" t="s">
        <v>994</v>
      </c>
      <c r="M881" s="42"/>
      <c r="N881" s="9" t="s">
        <v>1063</v>
      </c>
      <c r="O881" s="9"/>
      <c r="P881" s="9"/>
      <c r="Q881" s="29"/>
      <c r="R881" s="42"/>
      <c r="S881" s="42"/>
      <c r="T881" s="42"/>
      <c r="U881" s="42"/>
      <c r="V881" s="42"/>
      <c r="W881" s="42"/>
      <c r="X881" s="42" t="s">
        <v>3960</v>
      </c>
    </row>
    <row r="882" spans="1:24" s="5" customFormat="1" ht="63.75">
      <c r="A882" s="49">
        <v>871</v>
      </c>
      <c r="B882" s="11">
        <v>45292</v>
      </c>
      <c r="C882" s="42" t="s">
        <v>1923</v>
      </c>
      <c r="D882" s="42"/>
      <c r="E882" s="42" t="s">
        <v>2635</v>
      </c>
      <c r="F882" s="42" t="s">
        <v>2532</v>
      </c>
      <c r="G882" s="42">
        <v>3</v>
      </c>
      <c r="H882" s="42">
        <v>18</v>
      </c>
      <c r="I882" s="42"/>
      <c r="J882" s="8">
        <v>12.08</v>
      </c>
      <c r="K882" s="42">
        <v>2</v>
      </c>
      <c r="L882" s="42" t="s">
        <v>994</v>
      </c>
      <c r="M882" s="42"/>
      <c r="N882" s="9" t="s">
        <v>1063</v>
      </c>
      <c r="O882" s="9"/>
      <c r="P882" s="9"/>
      <c r="Q882" s="29"/>
      <c r="R882" s="42"/>
      <c r="S882" s="42"/>
      <c r="T882" s="42"/>
      <c r="U882" s="42"/>
      <c r="V882" s="42"/>
      <c r="W882" s="42"/>
      <c r="X882" s="42" t="s">
        <v>3960</v>
      </c>
    </row>
    <row r="883" spans="1:24" s="5" customFormat="1" ht="63.75">
      <c r="A883" s="49">
        <v>872</v>
      </c>
      <c r="B883" s="11">
        <v>45292</v>
      </c>
      <c r="C883" s="42" t="s">
        <v>1923</v>
      </c>
      <c r="D883" s="42"/>
      <c r="E883" s="42" t="s">
        <v>2636</v>
      </c>
      <c r="F883" s="42" t="s">
        <v>2532</v>
      </c>
      <c r="G883" s="42">
        <v>3</v>
      </c>
      <c r="H883" s="42">
        <v>19</v>
      </c>
      <c r="I883" s="42"/>
      <c r="J883" s="8">
        <v>24.32</v>
      </c>
      <c r="K883" s="42">
        <v>2</v>
      </c>
      <c r="L883" s="42" t="s">
        <v>994</v>
      </c>
      <c r="M883" s="42"/>
      <c r="N883" s="9" t="s">
        <v>1063</v>
      </c>
      <c r="O883" s="9"/>
      <c r="P883" s="9"/>
      <c r="Q883" s="29"/>
      <c r="R883" s="42"/>
      <c r="S883" s="42"/>
      <c r="T883" s="42"/>
      <c r="U883" s="42"/>
      <c r="V883" s="42"/>
      <c r="W883" s="42"/>
      <c r="X883" s="42" t="s">
        <v>3960</v>
      </c>
    </row>
    <row r="884" spans="1:24" s="5" customFormat="1" ht="63.75">
      <c r="A884" s="49">
        <v>873</v>
      </c>
      <c r="B884" s="11">
        <v>45292</v>
      </c>
      <c r="C884" s="42" t="s">
        <v>1923</v>
      </c>
      <c r="D884" s="42"/>
      <c r="E884" s="42" t="s">
        <v>1557</v>
      </c>
      <c r="F884" s="42" t="s">
        <v>2532</v>
      </c>
      <c r="G884" s="42">
        <v>3</v>
      </c>
      <c r="H884" s="42">
        <v>20</v>
      </c>
      <c r="I884" s="42"/>
      <c r="J884" s="8">
        <v>14.97</v>
      </c>
      <c r="K884" s="42">
        <v>2</v>
      </c>
      <c r="L884" s="42" t="s">
        <v>994</v>
      </c>
      <c r="M884" s="42"/>
      <c r="N884" s="9" t="s">
        <v>1063</v>
      </c>
      <c r="O884" s="9"/>
      <c r="P884" s="9"/>
      <c r="Q884" s="29"/>
      <c r="R884" s="42"/>
      <c r="S884" s="42"/>
      <c r="T884" s="42"/>
      <c r="U884" s="42"/>
      <c r="V884" s="42"/>
      <c r="W884" s="42"/>
      <c r="X884" s="42" t="s">
        <v>3960</v>
      </c>
    </row>
    <row r="885" spans="1:24" s="5" customFormat="1" ht="63.75">
      <c r="A885" s="49">
        <v>874</v>
      </c>
      <c r="B885" s="11">
        <v>45292</v>
      </c>
      <c r="C885" s="42" t="s">
        <v>1923</v>
      </c>
      <c r="D885" s="42"/>
      <c r="E885" s="42" t="s">
        <v>1558</v>
      </c>
      <c r="F885" s="42" t="s">
        <v>2532</v>
      </c>
      <c r="G885" s="42">
        <v>3</v>
      </c>
      <c r="H885" s="42">
        <v>21</v>
      </c>
      <c r="I885" s="42"/>
      <c r="J885" s="8">
        <v>13.21</v>
      </c>
      <c r="K885" s="42">
        <v>2</v>
      </c>
      <c r="L885" s="42" t="s">
        <v>994</v>
      </c>
      <c r="M885" s="42"/>
      <c r="N885" s="9" t="s">
        <v>1063</v>
      </c>
      <c r="O885" s="9"/>
      <c r="P885" s="9"/>
      <c r="Q885" s="29"/>
      <c r="R885" s="42"/>
      <c r="S885" s="42"/>
      <c r="T885" s="42"/>
      <c r="U885" s="42"/>
      <c r="V885" s="42"/>
      <c r="W885" s="42"/>
      <c r="X885" s="42" t="s">
        <v>3960</v>
      </c>
    </row>
    <row r="886" spans="1:24" s="5" customFormat="1" ht="63.75">
      <c r="A886" s="49">
        <v>875</v>
      </c>
      <c r="B886" s="11">
        <v>45292</v>
      </c>
      <c r="C886" s="42" t="s">
        <v>1923</v>
      </c>
      <c r="D886" s="42"/>
      <c r="E886" s="42" t="s">
        <v>1559</v>
      </c>
      <c r="F886" s="42" t="s">
        <v>2532</v>
      </c>
      <c r="G886" s="42">
        <v>3</v>
      </c>
      <c r="H886" s="42">
        <v>23</v>
      </c>
      <c r="I886" s="42"/>
      <c r="J886" s="8">
        <v>12.06</v>
      </c>
      <c r="K886" s="42">
        <v>2</v>
      </c>
      <c r="L886" s="42" t="s">
        <v>994</v>
      </c>
      <c r="M886" s="42"/>
      <c r="N886" s="9" t="s">
        <v>1063</v>
      </c>
      <c r="O886" s="9"/>
      <c r="P886" s="9"/>
      <c r="Q886" s="29"/>
      <c r="R886" s="42" t="s">
        <v>385</v>
      </c>
      <c r="S886" s="11">
        <v>42535</v>
      </c>
      <c r="T886" s="42" t="s">
        <v>266</v>
      </c>
      <c r="U886" s="42" t="s">
        <v>386</v>
      </c>
      <c r="V886" s="42">
        <v>16</v>
      </c>
      <c r="W886" s="42"/>
      <c r="X886" s="42" t="s">
        <v>3960</v>
      </c>
    </row>
    <row r="887" spans="1:24" s="5" customFormat="1" ht="63.75">
      <c r="A887" s="49">
        <v>876</v>
      </c>
      <c r="B887" s="11">
        <v>45292</v>
      </c>
      <c r="C887" s="42" t="s">
        <v>1923</v>
      </c>
      <c r="D887" s="42"/>
      <c r="E887" s="42" t="s">
        <v>740</v>
      </c>
      <c r="F887" s="42" t="s">
        <v>2532</v>
      </c>
      <c r="G887" s="42">
        <v>3</v>
      </c>
      <c r="H887" s="42">
        <v>24</v>
      </c>
      <c r="I887" s="42"/>
      <c r="J887" s="8">
        <v>23.95</v>
      </c>
      <c r="K887" s="42">
        <v>2</v>
      </c>
      <c r="L887" s="42" t="s">
        <v>994</v>
      </c>
      <c r="M887" s="42"/>
      <c r="N887" s="9" t="s">
        <v>1063</v>
      </c>
      <c r="O887" s="9"/>
      <c r="P887" s="9"/>
      <c r="Q887" s="29"/>
      <c r="R887" s="42"/>
      <c r="S887" s="42"/>
      <c r="T887" s="42"/>
      <c r="U887" s="42"/>
      <c r="V887" s="42"/>
      <c r="W887" s="42"/>
      <c r="X887" s="42" t="s">
        <v>3960</v>
      </c>
    </row>
    <row r="888" spans="1:24" s="5" customFormat="1" ht="63.75">
      <c r="A888" s="49">
        <v>877</v>
      </c>
      <c r="B888" s="11">
        <v>45292</v>
      </c>
      <c r="C888" s="42" t="s">
        <v>1923</v>
      </c>
      <c r="D888" s="42"/>
      <c r="E888" s="42" t="s">
        <v>741</v>
      </c>
      <c r="F888" s="42" t="s">
        <v>2532</v>
      </c>
      <c r="G888" s="42">
        <v>3</v>
      </c>
      <c r="H888" s="42">
        <v>36</v>
      </c>
      <c r="I888" s="42"/>
      <c r="J888" s="8">
        <v>23.75</v>
      </c>
      <c r="K888" s="42">
        <v>3</v>
      </c>
      <c r="L888" s="42" t="s">
        <v>994</v>
      </c>
      <c r="M888" s="42"/>
      <c r="N888" s="9" t="s">
        <v>1063</v>
      </c>
      <c r="O888" s="9"/>
      <c r="P888" s="9"/>
      <c r="Q888" s="29"/>
      <c r="R888" s="42"/>
      <c r="S888" s="42"/>
      <c r="T888" s="42"/>
      <c r="U888" s="42"/>
      <c r="V888" s="42"/>
      <c r="W888" s="42"/>
      <c r="X888" s="42" t="s">
        <v>3960</v>
      </c>
    </row>
    <row r="889" spans="1:24" s="5" customFormat="1" ht="63.75">
      <c r="A889" s="49">
        <v>878</v>
      </c>
      <c r="B889" s="11">
        <v>45292</v>
      </c>
      <c r="C889" s="42" t="s">
        <v>1923</v>
      </c>
      <c r="D889" s="42"/>
      <c r="E889" s="42" t="s">
        <v>3263</v>
      </c>
      <c r="F889" s="42" t="s">
        <v>2532</v>
      </c>
      <c r="G889" s="42">
        <v>3</v>
      </c>
      <c r="H889" s="42">
        <v>82</v>
      </c>
      <c r="I889" s="42"/>
      <c r="J889" s="8">
        <v>18.809999999999999</v>
      </c>
      <c r="K889" s="42">
        <v>5</v>
      </c>
      <c r="L889" s="42" t="s">
        <v>994</v>
      </c>
      <c r="M889" s="42"/>
      <c r="N889" s="9" t="s">
        <v>1063</v>
      </c>
      <c r="O889" s="9"/>
      <c r="P889" s="9"/>
      <c r="Q889" s="29"/>
      <c r="R889" s="42" t="s">
        <v>122</v>
      </c>
      <c r="S889" s="11">
        <v>38972</v>
      </c>
      <c r="T889" s="42" t="s">
        <v>266</v>
      </c>
      <c r="U889" s="42" t="s">
        <v>121</v>
      </c>
      <c r="V889" s="42"/>
      <c r="W889" s="42"/>
      <c r="X889" s="42" t="s">
        <v>3960</v>
      </c>
    </row>
    <row r="890" spans="1:24" s="5" customFormat="1" ht="63.75">
      <c r="A890" s="49">
        <v>879</v>
      </c>
      <c r="B890" s="11">
        <v>45292</v>
      </c>
      <c r="C890" s="42" t="s">
        <v>1923</v>
      </c>
      <c r="D890" s="42"/>
      <c r="E890" s="42" t="s">
        <v>237</v>
      </c>
      <c r="F890" s="42" t="s">
        <v>2532</v>
      </c>
      <c r="G890" s="42">
        <v>3</v>
      </c>
      <c r="H890" s="42">
        <v>115</v>
      </c>
      <c r="I890" s="42"/>
      <c r="J890" s="8">
        <v>12.36</v>
      </c>
      <c r="K890" s="42">
        <v>3</v>
      </c>
      <c r="L890" s="42" t="s">
        <v>994</v>
      </c>
      <c r="M890" s="42"/>
      <c r="N890" s="9" t="s">
        <v>1063</v>
      </c>
      <c r="O890" s="9"/>
      <c r="P890" s="9"/>
      <c r="Q890" s="29"/>
      <c r="R890" s="42" t="s">
        <v>123</v>
      </c>
      <c r="S890" s="11">
        <v>39140</v>
      </c>
      <c r="T890" s="42" t="s">
        <v>266</v>
      </c>
      <c r="U890" s="42" t="s">
        <v>124</v>
      </c>
      <c r="V890" s="42"/>
      <c r="W890" s="42"/>
      <c r="X890" s="42" t="s">
        <v>3960</v>
      </c>
    </row>
    <row r="891" spans="1:24" s="5" customFormat="1" ht="63.75">
      <c r="A891" s="49">
        <v>880</v>
      </c>
      <c r="B891" s="11">
        <v>45292</v>
      </c>
      <c r="C891" s="42" t="s">
        <v>1923</v>
      </c>
      <c r="D891" s="42"/>
      <c r="E891" s="42" t="s">
        <v>2337</v>
      </c>
      <c r="F891" s="42" t="s">
        <v>2532</v>
      </c>
      <c r="G891" s="42">
        <v>3</v>
      </c>
      <c r="H891" s="42">
        <v>121</v>
      </c>
      <c r="I891" s="42"/>
      <c r="J891" s="8">
        <v>12.36</v>
      </c>
      <c r="K891" s="42">
        <v>4</v>
      </c>
      <c r="L891" s="42" t="s">
        <v>994</v>
      </c>
      <c r="M891" s="42"/>
      <c r="N891" s="9" t="s">
        <v>1063</v>
      </c>
      <c r="O891" s="9"/>
      <c r="P891" s="9"/>
      <c r="Q891" s="29"/>
      <c r="R891" s="42"/>
      <c r="S891" s="42"/>
      <c r="T891" s="42"/>
      <c r="U891" s="42"/>
      <c r="V891" s="42"/>
      <c r="W891" s="42"/>
      <c r="X891" s="42" t="s">
        <v>3960</v>
      </c>
    </row>
    <row r="892" spans="1:24" s="5" customFormat="1" ht="63.75">
      <c r="A892" s="49">
        <v>881</v>
      </c>
      <c r="B892" s="11">
        <v>45292</v>
      </c>
      <c r="C892" s="42" t="s">
        <v>1923</v>
      </c>
      <c r="D892" s="42"/>
      <c r="E892" s="42" t="s">
        <v>1422</v>
      </c>
      <c r="F892" s="42" t="s">
        <v>2532</v>
      </c>
      <c r="G892" s="42">
        <v>3</v>
      </c>
      <c r="H892" s="42">
        <v>126</v>
      </c>
      <c r="I892" s="42"/>
      <c r="J892" s="8">
        <v>17.149999999999999</v>
      </c>
      <c r="K892" s="42">
        <v>5</v>
      </c>
      <c r="L892" s="42" t="s">
        <v>994</v>
      </c>
      <c r="M892" s="42"/>
      <c r="N892" s="9" t="s">
        <v>1063</v>
      </c>
      <c r="O892" s="9"/>
      <c r="P892" s="9"/>
      <c r="Q892" s="29"/>
      <c r="R892" s="42"/>
      <c r="S892" s="42"/>
      <c r="T892" s="42"/>
      <c r="U892" s="42"/>
      <c r="V892" s="42"/>
      <c r="W892" s="42"/>
      <c r="X892" s="42" t="s">
        <v>3960</v>
      </c>
    </row>
    <row r="893" spans="1:24" s="5" customFormat="1" ht="63.75">
      <c r="A893" s="49">
        <v>882</v>
      </c>
      <c r="B893" s="11">
        <v>45292</v>
      </c>
      <c r="C893" s="42" t="s">
        <v>1923</v>
      </c>
      <c r="D893" s="42"/>
      <c r="E893" s="42" t="s">
        <v>1423</v>
      </c>
      <c r="F893" s="42" t="s">
        <v>2532</v>
      </c>
      <c r="G893" s="42">
        <v>3</v>
      </c>
      <c r="H893" s="42">
        <v>127</v>
      </c>
      <c r="I893" s="42"/>
      <c r="J893" s="8">
        <v>12.36</v>
      </c>
      <c r="K893" s="42">
        <v>5</v>
      </c>
      <c r="L893" s="42" t="s">
        <v>994</v>
      </c>
      <c r="M893" s="42"/>
      <c r="N893" s="9" t="s">
        <v>1063</v>
      </c>
      <c r="O893" s="9"/>
      <c r="P893" s="9"/>
      <c r="Q893" s="29"/>
      <c r="R893" s="42"/>
      <c r="S893" s="42"/>
      <c r="T893" s="42"/>
      <c r="U893" s="42"/>
      <c r="V893" s="42"/>
      <c r="W893" s="42"/>
      <c r="X893" s="42" t="s">
        <v>3960</v>
      </c>
    </row>
    <row r="894" spans="1:24" s="5" customFormat="1" ht="63.75">
      <c r="A894" s="49">
        <v>883</v>
      </c>
      <c r="B894" s="11">
        <v>45292</v>
      </c>
      <c r="C894" s="42" t="s">
        <v>1923</v>
      </c>
      <c r="D894" s="42"/>
      <c r="E894" s="42" t="s">
        <v>620</v>
      </c>
      <c r="F894" s="42" t="s">
        <v>2532</v>
      </c>
      <c r="G894" s="42">
        <v>3</v>
      </c>
      <c r="H894" s="42" t="s">
        <v>2912</v>
      </c>
      <c r="I894" s="42"/>
      <c r="J894" s="8">
        <v>9.9600000000000009</v>
      </c>
      <c r="K894" s="42">
        <v>1</v>
      </c>
      <c r="L894" s="42" t="s">
        <v>994</v>
      </c>
      <c r="M894" s="42"/>
      <c r="N894" s="9" t="s">
        <v>1063</v>
      </c>
      <c r="O894" s="9"/>
      <c r="P894" s="9"/>
      <c r="Q894" s="29"/>
      <c r="R894" s="42"/>
      <c r="S894" s="42"/>
      <c r="T894" s="42"/>
      <c r="U894" s="42"/>
      <c r="V894" s="42"/>
      <c r="W894" s="42"/>
      <c r="X894" s="42" t="s">
        <v>3960</v>
      </c>
    </row>
    <row r="895" spans="1:24" s="5" customFormat="1" ht="63.75">
      <c r="A895" s="49">
        <v>884</v>
      </c>
      <c r="B895" s="11">
        <v>45292</v>
      </c>
      <c r="C895" s="42" t="s">
        <v>1923</v>
      </c>
      <c r="D895" s="42"/>
      <c r="E895" s="42" t="s">
        <v>2776</v>
      </c>
      <c r="F895" s="42" t="s">
        <v>2532</v>
      </c>
      <c r="G895" s="42" t="s">
        <v>625</v>
      </c>
      <c r="H895" s="42">
        <v>9</v>
      </c>
      <c r="I895" s="42"/>
      <c r="J895" s="8">
        <v>22.38</v>
      </c>
      <c r="K895" s="42">
        <v>1</v>
      </c>
      <c r="L895" s="42" t="s">
        <v>994</v>
      </c>
      <c r="M895" s="42"/>
      <c r="N895" s="9" t="s">
        <v>253</v>
      </c>
      <c r="O895" s="9"/>
      <c r="P895" s="9"/>
      <c r="Q895" s="29"/>
      <c r="R895" s="42"/>
      <c r="S895" s="42"/>
      <c r="T895" s="42"/>
      <c r="U895" s="42"/>
      <c r="V895" s="42"/>
      <c r="W895" s="42"/>
      <c r="X895" s="42" t="s">
        <v>3960</v>
      </c>
    </row>
    <row r="896" spans="1:24" s="5" customFormat="1" ht="76.5">
      <c r="A896" s="49">
        <v>885</v>
      </c>
      <c r="B896" s="11">
        <v>45292</v>
      </c>
      <c r="C896" s="42" t="s">
        <v>1923</v>
      </c>
      <c r="D896" s="42" t="s">
        <v>3025</v>
      </c>
      <c r="E896" s="42" t="s">
        <v>2777</v>
      </c>
      <c r="F896" s="42" t="s">
        <v>2532</v>
      </c>
      <c r="G896" s="42" t="s">
        <v>625</v>
      </c>
      <c r="H896" s="42">
        <v>18</v>
      </c>
      <c r="I896" s="42"/>
      <c r="J896" s="8">
        <v>11.9</v>
      </c>
      <c r="K896" s="42">
        <v>1</v>
      </c>
      <c r="L896" s="42" t="s">
        <v>994</v>
      </c>
      <c r="M896" s="42"/>
      <c r="N896" s="9" t="s">
        <v>5759</v>
      </c>
      <c r="O896" s="9">
        <v>231786.65</v>
      </c>
      <c r="P896" s="9"/>
      <c r="Q896" s="29"/>
      <c r="R896" s="42" t="s">
        <v>4835</v>
      </c>
      <c r="S896" s="42"/>
      <c r="T896" s="42"/>
      <c r="U896" s="42" t="s">
        <v>4836</v>
      </c>
      <c r="V896" s="42"/>
      <c r="W896" s="42"/>
      <c r="X896" s="42"/>
    </row>
    <row r="897" spans="1:24" s="5" customFormat="1" ht="76.5">
      <c r="A897" s="49">
        <v>886</v>
      </c>
      <c r="B897" s="11">
        <v>45292</v>
      </c>
      <c r="C897" s="42" t="s">
        <v>1923</v>
      </c>
      <c r="D897" s="42" t="s">
        <v>1893</v>
      </c>
      <c r="E897" s="42" t="s">
        <v>2174</v>
      </c>
      <c r="F897" s="42" t="s">
        <v>2532</v>
      </c>
      <c r="G897" s="42" t="s">
        <v>625</v>
      </c>
      <c r="H897" s="42">
        <v>50</v>
      </c>
      <c r="I897" s="42"/>
      <c r="J897" s="8">
        <v>12.5</v>
      </c>
      <c r="K897" s="42">
        <v>4</v>
      </c>
      <c r="L897" s="42" t="s">
        <v>994</v>
      </c>
      <c r="M897" s="42"/>
      <c r="N897" s="9" t="s">
        <v>5758</v>
      </c>
      <c r="O897" s="9">
        <v>243473.38</v>
      </c>
      <c r="P897" s="9"/>
      <c r="Q897" s="29"/>
      <c r="R897" s="42"/>
      <c r="S897" s="42"/>
      <c r="T897" s="42"/>
      <c r="U897" s="42"/>
      <c r="V897" s="42"/>
      <c r="W897" s="42"/>
      <c r="X897" s="42"/>
    </row>
    <row r="898" spans="1:24" s="5" customFormat="1" ht="76.5">
      <c r="A898" s="49">
        <v>887</v>
      </c>
      <c r="B898" s="11">
        <v>45292</v>
      </c>
      <c r="C898" s="42" t="s">
        <v>1923</v>
      </c>
      <c r="D898" s="42" t="s">
        <v>2513</v>
      </c>
      <c r="E898" s="42" t="s">
        <v>1619</v>
      </c>
      <c r="F898" s="42" t="s">
        <v>2532</v>
      </c>
      <c r="G898" s="42" t="s">
        <v>625</v>
      </c>
      <c r="H898" s="42">
        <v>65</v>
      </c>
      <c r="I898" s="42"/>
      <c r="J898" s="8">
        <v>18.899999999999999</v>
      </c>
      <c r="K898" s="42">
        <v>5</v>
      </c>
      <c r="L898" s="42" t="s">
        <v>994</v>
      </c>
      <c r="M898" s="42"/>
      <c r="N898" s="9" t="s">
        <v>5757</v>
      </c>
      <c r="O898" s="9">
        <v>368131.74</v>
      </c>
      <c r="P898" s="9"/>
      <c r="Q898" s="29"/>
      <c r="R898" s="42"/>
      <c r="S898" s="11"/>
      <c r="T898" s="11"/>
      <c r="U898" s="42"/>
      <c r="V898" s="42"/>
      <c r="W898" s="42"/>
      <c r="X898" s="42"/>
    </row>
    <row r="899" spans="1:24" s="5" customFormat="1" ht="76.5">
      <c r="A899" s="49">
        <v>888</v>
      </c>
      <c r="B899" s="11">
        <v>45292</v>
      </c>
      <c r="C899" s="42" t="s">
        <v>1923</v>
      </c>
      <c r="D899" s="42" t="s">
        <v>2514</v>
      </c>
      <c r="E899" s="42" t="s">
        <v>1620</v>
      </c>
      <c r="F899" s="42" t="s">
        <v>2532</v>
      </c>
      <c r="G899" s="42" t="s">
        <v>625</v>
      </c>
      <c r="H899" s="42">
        <v>67</v>
      </c>
      <c r="I899" s="42"/>
      <c r="J899" s="8">
        <v>18</v>
      </c>
      <c r="K899" s="42">
        <v>5</v>
      </c>
      <c r="L899" s="42" t="s">
        <v>994</v>
      </c>
      <c r="M899" s="42"/>
      <c r="N899" s="9" t="s">
        <v>5784</v>
      </c>
      <c r="O899" s="9">
        <v>350601.66</v>
      </c>
      <c r="P899" s="9"/>
      <c r="Q899" s="29"/>
      <c r="R899" s="42"/>
      <c r="S899" s="11"/>
      <c r="T899" s="11"/>
      <c r="U899" s="42"/>
      <c r="V899" s="42"/>
      <c r="W899" s="42"/>
      <c r="X899" s="42"/>
    </row>
    <row r="900" spans="1:24" s="5" customFormat="1" ht="76.5">
      <c r="A900" s="49">
        <v>889</v>
      </c>
      <c r="B900" s="11">
        <v>45292</v>
      </c>
      <c r="C900" s="42" t="s">
        <v>1923</v>
      </c>
      <c r="D900" s="42" t="s">
        <v>2515</v>
      </c>
      <c r="E900" s="42" t="s">
        <v>992</v>
      </c>
      <c r="F900" s="42" t="s">
        <v>2532</v>
      </c>
      <c r="G900" s="42" t="s">
        <v>625</v>
      </c>
      <c r="H900" s="42">
        <v>83</v>
      </c>
      <c r="I900" s="42"/>
      <c r="J900" s="8">
        <v>25</v>
      </c>
      <c r="K900" s="42">
        <v>3</v>
      </c>
      <c r="L900" s="42" t="s">
        <v>994</v>
      </c>
      <c r="M900" s="42"/>
      <c r="N900" s="9" t="s">
        <v>5785</v>
      </c>
      <c r="O900" s="9">
        <v>486946.75</v>
      </c>
      <c r="P900" s="9"/>
      <c r="Q900" s="29"/>
      <c r="R900" s="42"/>
      <c r="S900" s="42"/>
      <c r="T900" s="42"/>
      <c r="U900" s="42"/>
      <c r="V900" s="42"/>
      <c r="W900" s="42"/>
      <c r="X900" s="42"/>
    </row>
    <row r="901" spans="1:24" s="5" customFormat="1" ht="38.25">
      <c r="A901" s="49">
        <v>890</v>
      </c>
      <c r="B901" s="11">
        <v>45292</v>
      </c>
      <c r="C901" s="42" t="s">
        <v>1923</v>
      </c>
      <c r="D901" s="42" t="s">
        <v>504</v>
      </c>
      <c r="E901" s="42" t="s">
        <v>3742</v>
      </c>
      <c r="F901" s="42" t="s">
        <v>2532</v>
      </c>
      <c r="G901" s="42" t="s">
        <v>625</v>
      </c>
      <c r="H901" s="42">
        <v>113</v>
      </c>
      <c r="I901" s="42"/>
      <c r="J901" s="8">
        <v>18</v>
      </c>
      <c r="K901" s="42">
        <v>5</v>
      </c>
      <c r="L901" s="42" t="s">
        <v>994</v>
      </c>
      <c r="M901" s="11">
        <v>43011</v>
      </c>
      <c r="N901" s="9" t="s">
        <v>3778</v>
      </c>
      <c r="O901" s="9">
        <v>350601.66</v>
      </c>
      <c r="P901" s="9"/>
      <c r="Q901" s="29"/>
      <c r="R901" s="42" t="s">
        <v>4837</v>
      </c>
      <c r="S901" s="42"/>
      <c r="T901" s="42"/>
      <c r="U901" s="42" t="s">
        <v>4838</v>
      </c>
      <c r="V901" s="42"/>
      <c r="W901" s="42"/>
      <c r="X901" s="42" t="s">
        <v>3959</v>
      </c>
    </row>
    <row r="902" spans="1:24" s="5" customFormat="1" ht="76.5">
      <c r="A902" s="49">
        <v>891</v>
      </c>
      <c r="B902" s="11">
        <v>45292</v>
      </c>
      <c r="C902" s="42" t="s">
        <v>1923</v>
      </c>
      <c r="D902" s="42" t="s">
        <v>256</v>
      </c>
      <c r="E902" s="42" t="s">
        <v>1603</v>
      </c>
      <c r="F902" s="42" t="s">
        <v>2532</v>
      </c>
      <c r="G902" s="42" t="s">
        <v>625</v>
      </c>
      <c r="H902" s="42">
        <v>125</v>
      </c>
      <c r="I902" s="42"/>
      <c r="J902" s="8">
        <v>12.6</v>
      </c>
      <c r="K902" s="42">
        <v>2</v>
      </c>
      <c r="L902" s="42" t="s">
        <v>994</v>
      </c>
      <c r="M902" s="42"/>
      <c r="N902" s="9" t="s">
        <v>5786</v>
      </c>
      <c r="O902" s="9">
        <v>245421.16</v>
      </c>
      <c r="P902" s="9"/>
      <c r="Q902" s="29"/>
      <c r="R902" s="42" t="s">
        <v>4839</v>
      </c>
      <c r="S902" s="42"/>
      <c r="T902" s="42"/>
      <c r="U902" s="42" t="s">
        <v>4840</v>
      </c>
      <c r="V902" s="42"/>
      <c r="W902" s="42"/>
      <c r="X902" s="42"/>
    </row>
    <row r="903" spans="1:24" s="5" customFormat="1" ht="76.5">
      <c r="A903" s="49">
        <v>892</v>
      </c>
      <c r="B903" s="11">
        <v>45292</v>
      </c>
      <c r="C903" s="42" t="s">
        <v>1923</v>
      </c>
      <c r="D903" s="42" t="s">
        <v>257</v>
      </c>
      <c r="E903" s="42" t="s">
        <v>1604</v>
      </c>
      <c r="F903" s="42" t="s">
        <v>2532</v>
      </c>
      <c r="G903" s="42" t="s">
        <v>625</v>
      </c>
      <c r="H903" s="42">
        <v>127</v>
      </c>
      <c r="I903" s="42"/>
      <c r="J903" s="8">
        <v>25.3</v>
      </c>
      <c r="K903" s="42">
        <v>3</v>
      </c>
      <c r="L903" s="42" t="s">
        <v>994</v>
      </c>
      <c r="M903" s="42"/>
      <c r="N903" s="9" t="s">
        <v>5787</v>
      </c>
      <c r="O903" s="9">
        <v>492790.11</v>
      </c>
      <c r="P903" s="9"/>
      <c r="Q903" s="29"/>
      <c r="R903" s="42" t="s">
        <v>4615</v>
      </c>
      <c r="S903" s="11">
        <v>43854</v>
      </c>
      <c r="T903" s="42" t="s">
        <v>266</v>
      </c>
      <c r="U903" s="42" t="s">
        <v>4106</v>
      </c>
      <c r="V903" s="42"/>
      <c r="W903" s="42"/>
      <c r="X903" s="42"/>
    </row>
    <row r="904" spans="1:24" s="5" customFormat="1" ht="76.5">
      <c r="A904" s="49">
        <v>893</v>
      </c>
      <c r="B904" s="11">
        <v>45292</v>
      </c>
      <c r="C904" s="42" t="s">
        <v>1923</v>
      </c>
      <c r="D904" s="42" t="s">
        <v>258</v>
      </c>
      <c r="E904" s="42" t="s">
        <v>1940</v>
      </c>
      <c r="F904" s="42" t="s">
        <v>2532</v>
      </c>
      <c r="G904" s="42" t="s">
        <v>625</v>
      </c>
      <c r="H904" s="42">
        <v>131</v>
      </c>
      <c r="I904" s="42"/>
      <c r="J904" s="8">
        <v>17.8</v>
      </c>
      <c r="K904" s="42">
        <v>3</v>
      </c>
      <c r="L904" s="42" t="s">
        <v>994</v>
      </c>
      <c r="M904" s="42"/>
      <c r="N904" s="9" t="s">
        <v>5788</v>
      </c>
      <c r="O904" s="9">
        <v>346706.09</v>
      </c>
      <c r="P904" s="9"/>
      <c r="Q904" s="29"/>
      <c r="R904" s="42" t="s">
        <v>5879</v>
      </c>
      <c r="S904" s="18">
        <v>45103</v>
      </c>
      <c r="T904" s="14" t="s">
        <v>266</v>
      </c>
      <c r="U904" s="42" t="s">
        <v>5880</v>
      </c>
      <c r="V904" s="42"/>
      <c r="W904" s="42"/>
      <c r="X904" s="42"/>
    </row>
    <row r="905" spans="1:24" s="5" customFormat="1" ht="76.5">
      <c r="A905" s="49">
        <v>894</v>
      </c>
      <c r="B905" s="11">
        <v>45292</v>
      </c>
      <c r="C905" s="42" t="s">
        <v>1923</v>
      </c>
      <c r="D905" s="42" t="s">
        <v>259</v>
      </c>
      <c r="E905" s="42" t="s">
        <v>1941</v>
      </c>
      <c r="F905" s="42" t="s">
        <v>2532</v>
      </c>
      <c r="G905" s="42" t="s">
        <v>625</v>
      </c>
      <c r="H905" s="42">
        <v>142</v>
      </c>
      <c r="I905" s="42"/>
      <c r="J905" s="8">
        <v>17.8</v>
      </c>
      <c r="K905" s="42">
        <v>4</v>
      </c>
      <c r="L905" s="42" t="s">
        <v>994</v>
      </c>
      <c r="M905" s="42"/>
      <c r="N905" s="9" t="s">
        <v>5789</v>
      </c>
      <c r="O905" s="9">
        <v>346706.09</v>
      </c>
      <c r="P905" s="9"/>
      <c r="Q905" s="29"/>
      <c r="R905" s="42" t="s">
        <v>34</v>
      </c>
      <c r="S905" s="11">
        <v>37091</v>
      </c>
      <c r="T905" s="42" t="s">
        <v>266</v>
      </c>
      <c r="U905" s="42" t="s">
        <v>850</v>
      </c>
      <c r="V905" s="42"/>
      <c r="W905" s="42"/>
      <c r="X905" s="42"/>
    </row>
    <row r="906" spans="1:24" s="5" customFormat="1" ht="51">
      <c r="A906" s="49">
        <v>895</v>
      </c>
      <c r="B906" s="11">
        <v>45292</v>
      </c>
      <c r="C906" s="42" t="s">
        <v>1923</v>
      </c>
      <c r="D906" s="42" t="s">
        <v>2023</v>
      </c>
      <c r="E906" s="42" t="s">
        <v>2895</v>
      </c>
      <c r="F906" s="42" t="s">
        <v>2532</v>
      </c>
      <c r="G906" s="42" t="s">
        <v>2084</v>
      </c>
      <c r="H906" s="42">
        <v>24</v>
      </c>
      <c r="I906" s="42"/>
      <c r="J906" s="8">
        <v>65.599999999999994</v>
      </c>
      <c r="K906" s="42">
        <v>6</v>
      </c>
      <c r="L906" s="42" t="s">
        <v>994</v>
      </c>
      <c r="M906" s="42"/>
      <c r="N906" s="9" t="s">
        <v>5790</v>
      </c>
      <c r="O906" s="9">
        <v>1277748.27</v>
      </c>
      <c r="P906" s="9"/>
      <c r="Q906" s="29"/>
      <c r="R906" s="42" t="s">
        <v>521</v>
      </c>
      <c r="S906" s="11">
        <v>32870</v>
      </c>
      <c r="T906" s="42" t="s">
        <v>266</v>
      </c>
      <c r="U906" s="42" t="s">
        <v>522</v>
      </c>
      <c r="V906" s="42">
        <v>42</v>
      </c>
      <c r="W906" s="42"/>
      <c r="X906" s="42"/>
    </row>
    <row r="907" spans="1:24" s="5" customFormat="1" ht="51">
      <c r="A907" s="49">
        <v>896</v>
      </c>
      <c r="B907" s="11">
        <v>45292</v>
      </c>
      <c r="C907" s="42" t="s">
        <v>1923</v>
      </c>
      <c r="D907" s="42" t="s">
        <v>2024</v>
      </c>
      <c r="E907" s="42" t="s">
        <v>2185</v>
      </c>
      <c r="F907" s="42" t="s">
        <v>2532</v>
      </c>
      <c r="G907" s="42" t="s">
        <v>2084</v>
      </c>
      <c r="H907" s="42">
        <v>28</v>
      </c>
      <c r="I907" s="42"/>
      <c r="J907" s="8">
        <v>65.599999999999994</v>
      </c>
      <c r="K907" s="42">
        <v>7</v>
      </c>
      <c r="L907" s="42" t="s">
        <v>994</v>
      </c>
      <c r="M907" s="42"/>
      <c r="N907" s="9" t="s">
        <v>5791</v>
      </c>
      <c r="O907" s="9">
        <v>1277748.27</v>
      </c>
      <c r="P907" s="9"/>
      <c r="Q907" s="29"/>
      <c r="R907" s="42" t="s">
        <v>851</v>
      </c>
      <c r="S907" s="11">
        <v>32889</v>
      </c>
      <c r="T907" s="42" t="s">
        <v>266</v>
      </c>
      <c r="U907" s="42" t="s">
        <v>520</v>
      </c>
      <c r="V907" s="42">
        <v>42</v>
      </c>
      <c r="W907" s="42"/>
      <c r="X907" s="42"/>
    </row>
    <row r="908" spans="1:24" s="5" customFormat="1" ht="51">
      <c r="A908" s="49">
        <v>897</v>
      </c>
      <c r="B908" s="11">
        <v>45292</v>
      </c>
      <c r="C908" s="42" t="s">
        <v>1923</v>
      </c>
      <c r="D908" s="42" t="s">
        <v>2025</v>
      </c>
      <c r="E908" s="42" t="s">
        <v>3379</v>
      </c>
      <c r="F908" s="42" t="s">
        <v>2532</v>
      </c>
      <c r="G908" s="42" t="s">
        <v>626</v>
      </c>
      <c r="H908" s="42">
        <v>30</v>
      </c>
      <c r="I908" s="42"/>
      <c r="J908" s="8">
        <v>50.1</v>
      </c>
      <c r="K908" s="42">
        <v>4</v>
      </c>
      <c r="L908" s="42" t="s">
        <v>994</v>
      </c>
      <c r="M908" s="42"/>
      <c r="N908" s="9" t="s">
        <v>5792</v>
      </c>
      <c r="O908" s="9">
        <v>975841.29</v>
      </c>
      <c r="P908" s="9"/>
      <c r="Q908" s="29"/>
      <c r="R908" s="42" t="s">
        <v>4528</v>
      </c>
      <c r="S908" s="42"/>
      <c r="T908" s="42"/>
      <c r="U908" s="42" t="s">
        <v>4529</v>
      </c>
      <c r="V908" s="42"/>
      <c r="W908" s="42"/>
      <c r="X908" s="42"/>
    </row>
    <row r="909" spans="1:24" s="5" customFormat="1" ht="51">
      <c r="A909" s="49">
        <v>898</v>
      </c>
      <c r="B909" s="11">
        <v>45292</v>
      </c>
      <c r="C909" s="42" t="s">
        <v>1923</v>
      </c>
      <c r="D909" s="42" t="s">
        <v>2026</v>
      </c>
      <c r="E909" s="42" t="s">
        <v>630</v>
      </c>
      <c r="F909" s="42" t="s">
        <v>2532</v>
      </c>
      <c r="G909" s="42">
        <v>7</v>
      </c>
      <c r="H909" s="42">
        <v>4</v>
      </c>
      <c r="I909" s="42"/>
      <c r="J909" s="8">
        <v>69.2</v>
      </c>
      <c r="K909" s="42">
        <v>2</v>
      </c>
      <c r="L909" s="42" t="s">
        <v>994</v>
      </c>
      <c r="M909" s="42"/>
      <c r="N909" s="9" t="s">
        <v>5793</v>
      </c>
      <c r="O909" s="9">
        <v>1368263.23</v>
      </c>
      <c r="P909" s="9">
        <v>1368263.23</v>
      </c>
      <c r="Q909" s="8">
        <v>1368263.23</v>
      </c>
      <c r="R909" s="42" t="s">
        <v>4205</v>
      </c>
      <c r="S909" s="11">
        <v>44431</v>
      </c>
      <c r="T909" s="42" t="s">
        <v>266</v>
      </c>
      <c r="U909" s="42" t="s">
        <v>4206</v>
      </c>
      <c r="V909" s="42"/>
      <c r="W909" s="42"/>
      <c r="X909" s="42"/>
    </row>
    <row r="910" spans="1:24" s="5" customFormat="1" ht="51">
      <c r="A910" s="49">
        <v>899</v>
      </c>
      <c r="B910" s="11">
        <v>45292</v>
      </c>
      <c r="C910" s="42" t="s">
        <v>1923</v>
      </c>
      <c r="D910" s="42" t="s">
        <v>2027</v>
      </c>
      <c r="E910" s="42" t="s">
        <v>2056</v>
      </c>
      <c r="F910" s="42" t="s">
        <v>2532</v>
      </c>
      <c r="G910" s="42">
        <v>7</v>
      </c>
      <c r="H910" s="42">
        <v>47</v>
      </c>
      <c r="I910" s="42"/>
      <c r="J910" s="8">
        <v>43.1</v>
      </c>
      <c r="K910" s="42">
        <v>5</v>
      </c>
      <c r="L910" s="42" t="s">
        <v>994</v>
      </c>
      <c r="M910" s="42"/>
      <c r="N910" s="9" t="s">
        <v>5794</v>
      </c>
      <c r="O910" s="9">
        <v>850221.37</v>
      </c>
      <c r="P910" s="9">
        <v>850221.37</v>
      </c>
      <c r="Q910" s="8">
        <v>850221.37</v>
      </c>
      <c r="R910" s="42" t="s">
        <v>4672</v>
      </c>
      <c r="S910" s="11">
        <v>43179</v>
      </c>
      <c r="T910" s="42" t="s">
        <v>266</v>
      </c>
      <c r="U910" s="42" t="s">
        <v>4530</v>
      </c>
      <c r="V910" s="42"/>
      <c r="W910" s="42"/>
      <c r="X910" s="42"/>
    </row>
    <row r="911" spans="1:24" s="5" customFormat="1" ht="76.5">
      <c r="A911" s="49">
        <v>900</v>
      </c>
      <c r="B911" s="11">
        <v>45292</v>
      </c>
      <c r="C911" s="42" t="s">
        <v>1923</v>
      </c>
      <c r="D911" s="42" t="s">
        <v>2028</v>
      </c>
      <c r="E911" s="42" t="s">
        <v>677</v>
      </c>
      <c r="F911" s="42" t="s">
        <v>2532</v>
      </c>
      <c r="G911" s="42" t="s">
        <v>2085</v>
      </c>
      <c r="H911" s="42">
        <v>51</v>
      </c>
      <c r="I911" s="42"/>
      <c r="J911" s="8">
        <v>43</v>
      </c>
      <c r="K911" s="42">
        <v>4</v>
      </c>
      <c r="L911" s="42" t="s">
        <v>994</v>
      </c>
      <c r="M911" s="42"/>
      <c r="N911" s="9" t="s">
        <v>5795</v>
      </c>
      <c r="O911" s="9">
        <v>837548.41</v>
      </c>
      <c r="P911" s="9">
        <v>837548.41</v>
      </c>
      <c r="Q911" s="9">
        <v>837548.41</v>
      </c>
      <c r="R911" s="42" t="s">
        <v>2901</v>
      </c>
      <c r="S911" s="11">
        <v>29683</v>
      </c>
      <c r="T911" s="42" t="s">
        <v>266</v>
      </c>
      <c r="U911" s="42" t="s">
        <v>2903</v>
      </c>
      <c r="V911" s="42"/>
      <c r="W911" s="42"/>
      <c r="X911" s="42"/>
    </row>
    <row r="912" spans="1:24" s="5" customFormat="1" ht="76.5">
      <c r="A912" s="49">
        <v>901</v>
      </c>
      <c r="B912" s="11">
        <v>45292</v>
      </c>
      <c r="C912" s="42" t="s">
        <v>1923</v>
      </c>
      <c r="D912" s="42" t="s">
        <v>2029</v>
      </c>
      <c r="E912" s="42" t="s">
        <v>375</v>
      </c>
      <c r="F912" s="42" t="s">
        <v>2532</v>
      </c>
      <c r="G912" s="42" t="s">
        <v>2085</v>
      </c>
      <c r="H912" s="42">
        <v>66</v>
      </c>
      <c r="I912" s="42"/>
      <c r="J912" s="8">
        <v>49.4</v>
      </c>
      <c r="K912" s="42">
        <v>4</v>
      </c>
      <c r="L912" s="42" t="s">
        <v>994</v>
      </c>
      <c r="M912" s="42"/>
      <c r="N912" s="9" t="s">
        <v>5796</v>
      </c>
      <c r="O912" s="9">
        <v>962206.78</v>
      </c>
      <c r="P912" s="9">
        <v>962206.78</v>
      </c>
      <c r="Q912" s="9">
        <v>962206.78</v>
      </c>
      <c r="R912" s="42" t="s">
        <v>2902</v>
      </c>
      <c r="S912" s="11">
        <v>34824</v>
      </c>
      <c r="T912" s="42" t="s">
        <v>266</v>
      </c>
      <c r="U912" s="42" t="s">
        <v>2904</v>
      </c>
      <c r="V912" s="42"/>
      <c r="W912" s="42"/>
      <c r="X912" s="42"/>
    </row>
    <row r="913" spans="1:24" s="5" customFormat="1" ht="52.5" customHeight="1">
      <c r="A913" s="49">
        <v>902</v>
      </c>
      <c r="B913" s="11">
        <v>45292</v>
      </c>
      <c r="C913" s="42" t="s">
        <v>1923</v>
      </c>
      <c r="D913" s="42" t="s">
        <v>497</v>
      </c>
      <c r="E913" s="42" t="s">
        <v>409</v>
      </c>
      <c r="F913" s="42" t="s">
        <v>2532</v>
      </c>
      <c r="G913" s="42">
        <v>9</v>
      </c>
      <c r="H913" s="42">
        <v>13</v>
      </c>
      <c r="I913" s="42"/>
      <c r="J913" s="8">
        <v>69.7</v>
      </c>
      <c r="K913" s="42">
        <v>5</v>
      </c>
      <c r="L913" s="42" t="s">
        <v>994</v>
      </c>
      <c r="M913" s="42"/>
      <c r="N913" s="9" t="s">
        <v>5797</v>
      </c>
      <c r="O913" s="9">
        <v>1378149.52</v>
      </c>
      <c r="P913" s="9"/>
      <c r="Q913" s="29"/>
      <c r="R913" s="42" t="s">
        <v>3480</v>
      </c>
      <c r="S913" s="11">
        <v>42026</v>
      </c>
      <c r="T913" s="42" t="s">
        <v>266</v>
      </c>
      <c r="U913" s="42" t="s">
        <v>3481</v>
      </c>
      <c r="V913" s="42">
        <v>69.67</v>
      </c>
      <c r="W913" s="42"/>
      <c r="X913" s="42"/>
    </row>
    <row r="914" spans="1:24" s="5" customFormat="1" ht="38.25">
      <c r="A914" s="49">
        <v>903</v>
      </c>
      <c r="B914" s="11">
        <v>45292</v>
      </c>
      <c r="C914" s="42" t="s">
        <v>1923</v>
      </c>
      <c r="D914" s="42" t="s">
        <v>498</v>
      </c>
      <c r="E914" s="42" t="s">
        <v>1191</v>
      </c>
      <c r="F914" s="42" t="s">
        <v>2532</v>
      </c>
      <c r="G914" s="42">
        <v>9</v>
      </c>
      <c r="H914" s="42">
        <v>42</v>
      </c>
      <c r="I914" s="42"/>
      <c r="J914" s="8">
        <v>50.1</v>
      </c>
      <c r="K914" s="42">
        <v>2</v>
      </c>
      <c r="L914" s="42" t="s">
        <v>994</v>
      </c>
      <c r="M914" s="42"/>
      <c r="N914" s="9" t="s">
        <v>5798</v>
      </c>
      <c r="O914" s="9">
        <v>990606.76</v>
      </c>
      <c r="P914" s="9"/>
      <c r="Q914" s="29"/>
      <c r="R914" s="42" t="s">
        <v>4841</v>
      </c>
      <c r="S914" s="42"/>
      <c r="T914" s="42"/>
      <c r="U914" s="42" t="s">
        <v>4842</v>
      </c>
      <c r="V914" s="42"/>
      <c r="W914" s="42"/>
      <c r="X914" s="42"/>
    </row>
    <row r="915" spans="1:24" s="5" customFormat="1" ht="25.5">
      <c r="A915" s="49">
        <v>904</v>
      </c>
      <c r="B915" s="11">
        <v>45292</v>
      </c>
      <c r="C915" s="42" t="s">
        <v>1923</v>
      </c>
      <c r="D915" s="42"/>
      <c r="E915" s="42" t="s">
        <v>1153</v>
      </c>
      <c r="F915" s="42" t="s">
        <v>1526</v>
      </c>
      <c r="G915" s="42">
        <v>8</v>
      </c>
      <c r="H915" s="42">
        <v>3</v>
      </c>
      <c r="I915" s="42"/>
      <c r="J915" s="8">
        <v>63.92</v>
      </c>
      <c r="K915" s="42">
        <v>1</v>
      </c>
      <c r="L915" s="42" t="s">
        <v>994</v>
      </c>
      <c r="M915" s="42"/>
      <c r="N915" s="9" t="s">
        <v>1058</v>
      </c>
      <c r="O915" s="9"/>
      <c r="P915" s="9"/>
      <c r="Q915" s="29"/>
      <c r="R915" s="42" t="s">
        <v>4385</v>
      </c>
      <c r="S915" s="42"/>
      <c r="T915" s="42"/>
      <c r="U915" s="42" t="s">
        <v>4386</v>
      </c>
      <c r="V915" s="42"/>
      <c r="W915" s="42"/>
      <c r="X915" s="42" t="s">
        <v>3960</v>
      </c>
    </row>
    <row r="916" spans="1:24" s="5" customFormat="1" ht="38.25">
      <c r="A916" s="49">
        <v>905</v>
      </c>
      <c r="B916" s="11">
        <v>45292</v>
      </c>
      <c r="C916" s="42" t="s">
        <v>1923</v>
      </c>
      <c r="D916" s="42" t="s">
        <v>4295</v>
      </c>
      <c r="E916" s="42" t="s">
        <v>4144</v>
      </c>
      <c r="F916" s="42" t="s">
        <v>534</v>
      </c>
      <c r="G916" s="42">
        <v>87</v>
      </c>
      <c r="H916" s="42">
        <v>4</v>
      </c>
      <c r="I916" s="42"/>
      <c r="J916" s="8">
        <v>59.5</v>
      </c>
      <c r="K916" s="42"/>
      <c r="L916" s="42" t="s">
        <v>994</v>
      </c>
      <c r="M916" s="11">
        <v>44571</v>
      </c>
      <c r="N916" s="9" t="s">
        <v>4296</v>
      </c>
      <c r="O916" s="9">
        <v>1117670.01</v>
      </c>
      <c r="P916" s="9">
        <v>2773000</v>
      </c>
      <c r="Q916" s="8">
        <v>2773000</v>
      </c>
      <c r="R916" s="42" t="s">
        <v>4353</v>
      </c>
      <c r="S916" s="11">
        <v>44624</v>
      </c>
      <c r="T916" s="42" t="s">
        <v>266</v>
      </c>
      <c r="U916" s="42" t="s">
        <v>3908</v>
      </c>
      <c r="V916" s="42">
        <v>59.5</v>
      </c>
      <c r="W916" s="42"/>
      <c r="X916" s="42"/>
    </row>
    <row r="917" spans="1:24" s="5" customFormat="1" ht="38.25">
      <c r="A917" s="49">
        <v>906</v>
      </c>
      <c r="B917" s="11">
        <v>45292</v>
      </c>
      <c r="C917" s="42" t="s">
        <v>1923</v>
      </c>
      <c r="D917" s="42" t="s">
        <v>1982</v>
      </c>
      <c r="E917" s="42" t="s">
        <v>769</v>
      </c>
      <c r="F917" s="42" t="s">
        <v>534</v>
      </c>
      <c r="G917" s="42">
        <v>87</v>
      </c>
      <c r="H917" s="42">
        <v>19</v>
      </c>
      <c r="I917" s="42"/>
      <c r="J917" s="8">
        <v>32.200000000000003</v>
      </c>
      <c r="K917" s="42">
        <v>5</v>
      </c>
      <c r="L917" s="42" t="s">
        <v>994</v>
      </c>
      <c r="M917" s="42"/>
      <c r="N917" s="9" t="s">
        <v>2606</v>
      </c>
      <c r="O917" s="9">
        <v>637929.66</v>
      </c>
      <c r="P917" s="9"/>
      <c r="Q917" s="29"/>
      <c r="R917" s="42" t="s">
        <v>5087</v>
      </c>
      <c r="S917" s="11"/>
      <c r="T917" s="42"/>
      <c r="U917" s="42" t="s">
        <v>5088</v>
      </c>
      <c r="V917" s="42"/>
      <c r="W917" s="42"/>
      <c r="X917" s="42"/>
    </row>
    <row r="918" spans="1:24" s="5" customFormat="1" ht="38.25">
      <c r="A918" s="49">
        <v>907</v>
      </c>
      <c r="B918" s="11">
        <v>45292</v>
      </c>
      <c r="C918" s="42" t="s">
        <v>1923</v>
      </c>
      <c r="D918" s="42" t="s">
        <v>1983</v>
      </c>
      <c r="E918" s="42" t="s">
        <v>824</v>
      </c>
      <c r="F918" s="42" t="s">
        <v>534</v>
      </c>
      <c r="G918" s="42">
        <v>87</v>
      </c>
      <c r="H918" s="42">
        <v>23</v>
      </c>
      <c r="I918" s="42"/>
      <c r="J918" s="8">
        <v>62.3</v>
      </c>
      <c r="K918" s="42">
        <v>1</v>
      </c>
      <c r="L918" s="42" t="s">
        <v>994</v>
      </c>
      <c r="M918" s="42"/>
      <c r="N918" s="9" t="s">
        <v>2606</v>
      </c>
      <c r="O918" s="9">
        <v>1175901.56</v>
      </c>
      <c r="P918" s="9"/>
      <c r="Q918" s="29"/>
      <c r="R918" s="42" t="s">
        <v>4843</v>
      </c>
      <c r="S918" s="42"/>
      <c r="T918" s="42"/>
      <c r="U918" s="42" t="s">
        <v>4844</v>
      </c>
      <c r="V918" s="42"/>
      <c r="W918" s="42"/>
      <c r="X918" s="42"/>
    </row>
    <row r="919" spans="1:24" s="5" customFormat="1" ht="51">
      <c r="A919" s="49">
        <v>908</v>
      </c>
      <c r="B919" s="11">
        <v>45292</v>
      </c>
      <c r="C919" s="42" t="s">
        <v>1923</v>
      </c>
      <c r="D919" s="42" t="s">
        <v>3092</v>
      </c>
      <c r="E919" s="42" t="s">
        <v>770</v>
      </c>
      <c r="F919" s="42" t="s">
        <v>534</v>
      </c>
      <c r="G919" s="42">
        <v>87</v>
      </c>
      <c r="H919" s="42">
        <v>35</v>
      </c>
      <c r="I919" s="42" t="s">
        <v>1195</v>
      </c>
      <c r="J919" s="8">
        <f>61.88*649/1000</f>
        <v>40.160119999999999</v>
      </c>
      <c r="K919" s="42">
        <v>5</v>
      </c>
      <c r="L919" s="42" t="s">
        <v>994</v>
      </c>
      <c r="M919" s="11">
        <v>38230</v>
      </c>
      <c r="N919" s="9" t="s">
        <v>3091</v>
      </c>
      <c r="O919" s="9">
        <v>754626.37</v>
      </c>
      <c r="P919" s="9"/>
      <c r="Q919" s="29"/>
      <c r="R919" s="42" t="s">
        <v>2293</v>
      </c>
      <c r="S919" s="11">
        <v>33372</v>
      </c>
      <c r="T919" s="42" t="s">
        <v>266</v>
      </c>
      <c r="U919" s="42" t="s">
        <v>2294</v>
      </c>
      <c r="V919" s="42"/>
      <c r="W919" s="42"/>
      <c r="X919" s="42"/>
    </row>
    <row r="920" spans="1:24" s="5" customFormat="1" ht="38.25">
      <c r="A920" s="49">
        <v>909</v>
      </c>
      <c r="B920" s="11">
        <v>45292</v>
      </c>
      <c r="C920" s="42" t="s">
        <v>1923</v>
      </c>
      <c r="D920" s="42" t="s">
        <v>4300</v>
      </c>
      <c r="E920" s="42" t="s">
        <v>1574</v>
      </c>
      <c r="F920" s="42" t="s">
        <v>534</v>
      </c>
      <c r="G920" s="42">
        <v>87</v>
      </c>
      <c r="H920" s="42">
        <v>53</v>
      </c>
      <c r="I920" s="42"/>
      <c r="J920" s="8">
        <v>48</v>
      </c>
      <c r="K920" s="42"/>
      <c r="L920" s="42" t="s">
        <v>994</v>
      </c>
      <c r="M920" s="11">
        <v>44554</v>
      </c>
      <c r="N920" s="9" t="s">
        <v>4301</v>
      </c>
      <c r="O920" s="9">
        <v>901649.76</v>
      </c>
      <c r="P920" s="9">
        <v>1880000</v>
      </c>
      <c r="Q920" s="8">
        <v>1880000</v>
      </c>
      <c r="R920" s="42" t="s">
        <v>4348</v>
      </c>
      <c r="S920" s="11"/>
      <c r="T920" s="42"/>
      <c r="U920" s="42" t="s">
        <v>4347</v>
      </c>
      <c r="V920" s="42"/>
      <c r="W920" s="42"/>
      <c r="X920" s="42"/>
    </row>
    <row r="921" spans="1:24" s="5" customFormat="1" ht="25.5">
      <c r="A921" s="49">
        <v>910</v>
      </c>
      <c r="B921" s="11">
        <v>45292</v>
      </c>
      <c r="C921" s="42" t="s">
        <v>1923</v>
      </c>
      <c r="D921" s="42" t="s">
        <v>1984</v>
      </c>
      <c r="E921" s="42" t="s">
        <v>1055</v>
      </c>
      <c r="F921" s="42" t="s">
        <v>192</v>
      </c>
      <c r="G921" s="42">
        <v>23</v>
      </c>
      <c r="H921" s="42">
        <v>1</v>
      </c>
      <c r="I921" s="42"/>
      <c r="J921" s="8">
        <v>62.57</v>
      </c>
      <c r="K921" s="42">
        <v>1</v>
      </c>
      <c r="L921" s="42" t="s">
        <v>994</v>
      </c>
      <c r="M921" s="42"/>
      <c r="N921" s="9" t="s">
        <v>2779</v>
      </c>
      <c r="O921" s="9">
        <v>1175901.56</v>
      </c>
      <c r="P921" s="9"/>
      <c r="Q921" s="29"/>
      <c r="R921" s="42" t="s">
        <v>2295</v>
      </c>
      <c r="S921" s="11">
        <v>36697</v>
      </c>
      <c r="T921" s="42" t="s">
        <v>266</v>
      </c>
      <c r="U921" s="42" t="s">
        <v>2298</v>
      </c>
      <c r="V921" s="42"/>
      <c r="W921" s="42"/>
      <c r="X921" s="42"/>
    </row>
    <row r="922" spans="1:24" s="5" customFormat="1" ht="25.5">
      <c r="A922" s="49">
        <v>911</v>
      </c>
      <c r="B922" s="11">
        <v>45292</v>
      </c>
      <c r="C922" s="42" t="s">
        <v>1923</v>
      </c>
      <c r="D922" s="42" t="s">
        <v>1985</v>
      </c>
      <c r="E922" s="42" t="s">
        <v>1056</v>
      </c>
      <c r="F922" s="42" t="s">
        <v>192</v>
      </c>
      <c r="G922" s="42">
        <v>23</v>
      </c>
      <c r="H922" s="42">
        <v>2</v>
      </c>
      <c r="I922" s="42"/>
      <c r="J922" s="8">
        <v>80</v>
      </c>
      <c r="K922" s="42">
        <v>1</v>
      </c>
      <c r="L922" s="42" t="s">
        <v>994</v>
      </c>
      <c r="M922" s="42"/>
      <c r="N922" s="9" t="s">
        <v>2779</v>
      </c>
      <c r="O922" s="9">
        <v>1502749.6</v>
      </c>
      <c r="P922" s="9"/>
      <c r="Q922" s="29"/>
      <c r="R922" s="42" t="s">
        <v>2296</v>
      </c>
      <c r="S922" s="11">
        <v>31505</v>
      </c>
      <c r="T922" s="42" t="s">
        <v>266</v>
      </c>
      <c r="U922" s="42" t="s">
        <v>3116</v>
      </c>
      <c r="V922" s="42"/>
      <c r="W922" s="42"/>
      <c r="X922" s="42"/>
    </row>
    <row r="923" spans="1:24" s="5" customFormat="1" ht="25.5">
      <c r="A923" s="49">
        <v>912</v>
      </c>
      <c r="B923" s="11">
        <v>45292</v>
      </c>
      <c r="C923" s="42" t="s">
        <v>1923</v>
      </c>
      <c r="D923" s="42" t="s">
        <v>1986</v>
      </c>
      <c r="E923" s="42" t="s">
        <v>1057</v>
      </c>
      <c r="F923" s="42" t="s">
        <v>192</v>
      </c>
      <c r="G923" s="42">
        <v>23</v>
      </c>
      <c r="H923" s="42">
        <v>4</v>
      </c>
      <c r="I923" s="42"/>
      <c r="J923" s="8">
        <v>62.57</v>
      </c>
      <c r="K923" s="42">
        <v>1</v>
      </c>
      <c r="L923" s="42" t="s">
        <v>994</v>
      </c>
      <c r="M923" s="42"/>
      <c r="N923" s="9" t="s">
        <v>2779</v>
      </c>
      <c r="O923" s="9">
        <v>1175901.56</v>
      </c>
      <c r="P923" s="9"/>
      <c r="Q923" s="29"/>
      <c r="R923" s="42" t="s">
        <v>2297</v>
      </c>
      <c r="S923" s="11">
        <v>31595</v>
      </c>
      <c r="T923" s="42" t="s">
        <v>266</v>
      </c>
      <c r="U923" s="42" t="s">
        <v>3117</v>
      </c>
      <c r="V923" s="42"/>
      <c r="W923" s="42"/>
      <c r="X923" s="42"/>
    </row>
    <row r="924" spans="1:24" s="5" customFormat="1" ht="38.25">
      <c r="A924" s="49">
        <v>913</v>
      </c>
      <c r="B924" s="11">
        <v>45292</v>
      </c>
      <c r="C924" s="42" t="s">
        <v>650</v>
      </c>
      <c r="D924" s="42" t="s">
        <v>3093</v>
      </c>
      <c r="E924" s="42" t="s">
        <v>1537</v>
      </c>
      <c r="F924" s="42" t="s">
        <v>192</v>
      </c>
      <c r="G924" s="42">
        <v>23</v>
      </c>
      <c r="H924" s="42">
        <v>7</v>
      </c>
      <c r="I924" s="42" t="s">
        <v>282</v>
      </c>
      <c r="J924" s="8">
        <f>64.7*538/1000</f>
        <v>34.808599999999998</v>
      </c>
      <c r="K924" s="42">
        <v>2</v>
      </c>
      <c r="L924" s="42" t="s">
        <v>994</v>
      </c>
      <c r="M924" s="42"/>
      <c r="N924" s="9" t="s">
        <v>2779</v>
      </c>
      <c r="O924" s="9">
        <v>656889.42000000004</v>
      </c>
      <c r="P924" s="9"/>
      <c r="Q924" s="29"/>
      <c r="R924" s="42" t="s">
        <v>4513</v>
      </c>
      <c r="S924" s="11"/>
      <c r="T924" s="42"/>
      <c r="U924" s="42" t="s">
        <v>4514</v>
      </c>
      <c r="V924" s="42"/>
      <c r="W924" s="42"/>
      <c r="X924" s="42"/>
    </row>
    <row r="925" spans="1:24" s="5" customFormat="1" ht="38.25">
      <c r="A925" s="49">
        <v>914</v>
      </c>
      <c r="B925" s="11">
        <v>45292</v>
      </c>
      <c r="C925" s="42" t="s">
        <v>1923</v>
      </c>
      <c r="D925" s="42" t="s">
        <v>6124</v>
      </c>
      <c r="E925" s="42" t="s">
        <v>6125</v>
      </c>
      <c r="F925" s="42" t="s">
        <v>6126</v>
      </c>
      <c r="G925" s="42">
        <v>4</v>
      </c>
      <c r="H925" s="42"/>
      <c r="I925" s="42" t="s">
        <v>6127</v>
      </c>
      <c r="J925" s="8">
        <v>59.57</v>
      </c>
      <c r="K925" s="42">
        <v>1</v>
      </c>
      <c r="L925" s="42" t="s">
        <v>994</v>
      </c>
      <c r="M925" s="42"/>
      <c r="N925" s="9" t="s">
        <v>6128</v>
      </c>
      <c r="O925" s="9">
        <v>1586123.87</v>
      </c>
      <c r="P925" s="9">
        <v>1586123.87</v>
      </c>
      <c r="Q925" s="7">
        <v>1586123.87</v>
      </c>
      <c r="R925" s="42"/>
      <c r="S925" s="11"/>
      <c r="T925" s="42"/>
      <c r="U925" s="42"/>
      <c r="V925" s="42"/>
      <c r="W925" s="42"/>
      <c r="X925" s="42" t="s">
        <v>6129</v>
      </c>
    </row>
    <row r="926" spans="1:24" s="5" customFormat="1" ht="51">
      <c r="A926" s="49">
        <v>915</v>
      </c>
      <c r="B926" s="11">
        <v>45292</v>
      </c>
      <c r="C926" s="42" t="s">
        <v>1923</v>
      </c>
      <c r="D926" s="42" t="s">
        <v>2982</v>
      </c>
      <c r="E926" s="42" t="s">
        <v>1208</v>
      </c>
      <c r="F926" s="42" t="s">
        <v>458</v>
      </c>
      <c r="G926" s="42">
        <v>2</v>
      </c>
      <c r="H926" s="42">
        <v>4</v>
      </c>
      <c r="I926" s="42"/>
      <c r="J926" s="8">
        <v>28.1</v>
      </c>
      <c r="K926" s="42">
        <v>1</v>
      </c>
      <c r="L926" s="42" t="s">
        <v>994</v>
      </c>
      <c r="M926" s="42"/>
      <c r="N926" s="9" t="s">
        <v>5799</v>
      </c>
      <c r="O926" s="9">
        <v>537783.14</v>
      </c>
      <c r="P926" s="9"/>
      <c r="Q926" s="29"/>
      <c r="R926" s="42" t="s">
        <v>4846</v>
      </c>
      <c r="S926" s="42"/>
      <c r="T926" s="42"/>
      <c r="U926" s="42" t="s">
        <v>4845</v>
      </c>
      <c r="V926" s="42"/>
      <c r="W926" s="42"/>
      <c r="X926" s="42"/>
    </row>
    <row r="927" spans="1:24" s="5" customFormat="1" ht="63.75">
      <c r="A927" s="49">
        <v>916</v>
      </c>
      <c r="B927" s="11">
        <v>45292</v>
      </c>
      <c r="C927" s="42" t="s">
        <v>1923</v>
      </c>
      <c r="D927" s="42" t="s">
        <v>2983</v>
      </c>
      <c r="E927" s="42" t="s">
        <v>1088</v>
      </c>
      <c r="F927" s="42" t="s">
        <v>458</v>
      </c>
      <c r="G927" s="42">
        <v>2</v>
      </c>
      <c r="H927" s="42">
        <v>6</v>
      </c>
      <c r="I927" s="42"/>
      <c r="J927" s="8">
        <v>17.100000000000001</v>
      </c>
      <c r="K927" s="42">
        <v>1</v>
      </c>
      <c r="L927" s="42" t="s">
        <v>994</v>
      </c>
      <c r="M927" s="42"/>
      <c r="N927" s="9" t="s">
        <v>5800</v>
      </c>
      <c r="O927" s="9">
        <v>327263.05</v>
      </c>
      <c r="P927" s="9"/>
      <c r="Q927" s="29"/>
      <c r="R927" s="42" t="s">
        <v>6109</v>
      </c>
      <c r="S927" s="11" t="s">
        <v>6110</v>
      </c>
      <c r="T927" s="42" t="s">
        <v>4629</v>
      </c>
      <c r="U927" s="42" t="s">
        <v>6111</v>
      </c>
      <c r="V927" s="42">
        <v>12.2</v>
      </c>
      <c r="W927" s="42"/>
      <c r="X927" s="42"/>
    </row>
    <row r="928" spans="1:24" s="5" customFormat="1" ht="51">
      <c r="A928" s="49">
        <v>917</v>
      </c>
      <c r="B928" s="11">
        <v>45292</v>
      </c>
      <c r="C928" s="42" t="s">
        <v>1923</v>
      </c>
      <c r="D928" s="42" t="s">
        <v>2984</v>
      </c>
      <c r="E928" s="42" t="s">
        <v>1089</v>
      </c>
      <c r="F928" s="42" t="s">
        <v>458</v>
      </c>
      <c r="G928" s="42">
        <v>2</v>
      </c>
      <c r="H928" s="42">
        <v>8</v>
      </c>
      <c r="I928" s="42"/>
      <c r="J928" s="8">
        <v>22.1</v>
      </c>
      <c r="K928" s="42">
        <v>1</v>
      </c>
      <c r="L928" s="42" t="s">
        <v>994</v>
      </c>
      <c r="M928" s="42"/>
      <c r="N928" s="9" t="s">
        <v>5801</v>
      </c>
      <c r="O928" s="9">
        <v>422954</v>
      </c>
      <c r="P928" s="9"/>
      <c r="Q928" s="29"/>
      <c r="R928" s="42" t="s">
        <v>4847</v>
      </c>
      <c r="S928" s="42"/>
      <c r="T928" s="42"/>
      <c r="U928" s="42" t="s">
        <v>4848</v>
      </c>
      <c r="V928" s="42"/>
      <c r="W928" s="42"/>
      <c r="X928" s="42"/>
    </row>
    <row r="929" spans="1:24" s="5" customFormat="1" ht="51">
      <c r="A929" s="49">
        <v>918</v>
      </c>
      <c r="B929" s="11">
        <v>45292</v>
      </c>
      <c r="C929" s="42" t="s">
        <v>1923</v>
      </c>
      <c r="D929" s="42" t="s">
        <v>2985</v>
      </c>
      <c r="E929" s="42" t="s">
        <v>304</v>
      </c>
      <c r="F929" s="42" t="s">
        <v>458</v>
      </c>
      <c r="G929" s="42">
        <v>2</v>
      </c>
      <c r="H929" s="42">
        <v>14</v>
      </c>
      <c r="I929" s="42"/>
      <c r="J929" s="8">
        <v>28.9</v>
      </c>
      <c r="K929" s="42">
        <v>1</v>
      </c>
      <c r="L929" s="42" t="s">
        <v>994</v>
      </c>
      <c r="M929" s="42"/>
      <c r="N929" s="9" t="s">
        <v>5817</v>
      </c>
      <c r="O929" s="9">
        <v>553093.68999999994</v>
      </c>
      <c r="P929" s="9"/>
      <c r="Q929" s="29"/>
      <c r="R929" s="42" t="s">
        <v>4849</v>
      </c>
      <c r="S929" s="42"/>
      <c r="T929" s="42"/>
      <c r="U929" s="42" t="s">
        <v>4850</v>
      </c>
      <c r="V929" s="42"/>
      <c r="W929" s="42"/>
      <c r="X929" s="42"/>
    </row>
    <row r="930" spans="1:24" s="5" customFormat="1" ht="51">
      <c r="A930" s="49">
        <v>919</v>
      </c>
      <c r="B930" s="11">
        <v>45292</v>
      </c>
      <c r="C930" s="42" t="s">
        <v>1923</v>
      </c>
      <c r="D930" s="42" t="s">
        <v>2986</v>
      </c>
      <c r="E930" s="42" t="s">
        <v>3042</v>
      </c>
      <c r="F930" s="42" t="s">
        <v>458</v>
      </c>
      <c r="G930" s="42">
        <v>2</v>
      </c>
      <c r="H930" s="42">
        <v>16</v>
      </c>
      <c r="I930" s="42"/>
      <c r="J930" s="8">
        <v>15.9</v>
      </c>
      <c r="K930" s="42">
        <v>1</v>
      </c>
      <c r="L930" s="42" t="s">
        <v>994</v>
      </c>
      <c r="M930" s="42"/>
      <c r="N930" s="9" t="s">
        <v>5802</v>
      </c>
      <c r="O930" s="9">
        <v>304297.21999999997</v>
      </c>
      <c r="P930" s="9"/>
      <c r="Q930" s="29"/>
      <c r="R930" s="42"/>
      <c r="S930" s="42"/>
      <c r="T930" s="42"/>
      <c r="U930" s="42"/>
      <c r="V930" s="42"/>
      <c r="W930" s="42"/>
      <c r="X930" s="42"/>
    </row>
    <row r="931" spans="1:24" s="5" customFormat="1" ht="51">
      <c r="A931" s="49">
        <v>920</v>
      </c>
      <c r="B931" s="11">
        <v>45292</v>
      </c>
      <c r="C931" s="42" t="s">
        <v>1923</v>
      </c>
      <c r="D931" s="42" t="s">
        <v>2987</v>
      </c>
      <c r="E931" s="42" t="s">
        <v>1698</v>
      </c>
      <c r="F931" s="42" t="s">
        <v>458</v>
      </c>
      <c r="G931" s="42">
        <v>2</v>
      </c>
      <c r="H931" s="42">
        <v>17</v>
      </c>
      <c r="I931" s="42"/>
      <c r="J931" s="8">
        <v>15.1</v>
      </c>
      <c r="K931" s="42">
        <v>1</v>
      </c>
      <c r="L931" s="42" t="s">
        <v>994</v>
      </c>
      <c r="M931" s="42"/>
      <c r="N931" s="9" t="s">
        <v>5803</v>
      </c>
      <c r="O931" s="9">
        <v>288986.67</v>
      </c>
      <c r="P931" s="9"/>
      <c r="Q931" s="29"/>
      <c r="R931" s="42" t="s">
        <v>3119</v>
      </c>
      <c r="S931" s="11">
        <v>28727</v>
      </c>
      <c r="T931" s="42" t="s">
        <v>266</v>
      </c>
      <c r="U931" s="42" t="s">
        <v>3118</v>
      </c>
      <c r="V931" s="42"/>
      <c r="W931" s="42"/>
      <c r="X931" s="42"/>
    </row>
    <row r="932" spans="1:24" s="5" customFormat="1" ht="51">
      <c r="A932" s="49">
        <v>921</v>
      </c>
      <c r="B932" s="11">
        <v>45292</v>
      </c>
      <c r="C932" s="42" t="s">
        <v>1923</v>
      </c>
      <c r="D932" s="42" t="s">
        <v>2988</v>
      </c>
      <c r="E932" s="42" t="s">
        <v>3652</v>
      </c>
      <c r="F932" s="42" t="s">
        <v>458</v>
      </c>
      <c r="G932" s="42">
        <v>4</v>
      </c>
      <c r="H932" s="42">
        <v>1</v>
      </c>
      <c r="I932" s="42"/>
      <c r="J932" s="8">
        <v>34.299999999999997</v>
      </c>
      <c r="K932" s="42">
        <v>1</v>
      </c>
      <c r="L932" s="42" t="s">
        <v>994</v>
      </c>
      <c r="M932" s="42"/>
      <c r="N932" s="9" t="s">
        <v>5804</v>
      </c>
      <c r="O932" s="9">
        <v>656439.92000000004</v>
      </c>
      <c r="P932" s="9"/>
      <c r="Q932" s="29"/>
      <c r="R932" s="42" t="s">
        <v>3876</v>
      </c>
      <c r="S932" s="11">
        <v>43265</v>
      </c>
      <c r="T932" s="42" t="s">
        <v>266</v>
      </c>
      <c r="U932" s="42" t="s">
        <v>3877</v>
      </c>
      <c r="V932" s="42">
        <v>34.28</v>
      </c>
      <c r="W932" s="42"/>
      <c r="X932" s="42"/>
    </row>
    <row r="933" spans="1:24" s="5" customFormat="1" ht="51">
      <c r="A933" s="49">
        <v>922</v>
      </c>
      <c r="B933" s="11">
        <v>45292</v>
      </c>
      <c r="C933" s="42" t="s">
        <v>1923</v>
      </c>
      <c r="D933" s="42" t="s">
        <v>2989</v>
      </c>
      <c r="E933" s="42" t="s">
        <v>3653</v>
      </c>
      <c r="F933" s="42" t="s">
        <v>458</v>
      </c>
      <c r="G933" s="42">
        <v>5</v>
      </c>
      <c r="H933" s="42">
        <v>9</v>
      </c>
      <c r="I933" s="42"/>
      <c r="J933" s="8">
        <v>24</v>
      </c>
      <c r="K933" s="42">
        <v>1</v>
      </c>
      <c r="L933" s="42" t="s">
        <v>994</v>
      </c>
      <c r="M933" s="42"/>
      <c r="N933" s="9" t="s">
        <v>5805</v>
      </c>
      <c r="O933" s="9">
        <v>442093.2</v>
      </c>
      <c r="P933" s="9"/>
      <c r="Q933" s="29"/>
      <c r="R933" s="42" t="s">
        <v>3549</v>
      </c>
      <c r="S933" s="11">
        <v>34977</v>
      </c>
      <c r="T933" s="42" t="s">
        <v>266</v>
      </c>
      <c r="U933" s="42" t="s">
        <v>3120</v>
      </c>
      <c r="V933" s="42"/>
      <c r="W933" s="42"/>
      <c r="X933" s="42"/>
    </row>
    <row r="934" spans="1:24" s="5" customFormat="1" ht="25.5">
      <c r="A934" s="49">
        <v>923</v>
      </c>
      <c r="B934" s="11">
        <v>45292</v>
      </c>
      <c r="C934" s="42" t="s">
        <v>1923</v>
      </c>
      <c r="D934" s="42"/>
      <c r="E934" s="42" t="s">
        <v>158</v>
      </c>
      <c r="F934" s="42" t="s">
        <v>458</v>
      </c>
      <c r="G934" s="42">
        <v>5</v>
      </c>
      <c r="H934" s="42">
        <v>11</v>
      </c>
      <c r="I934" s="42"/>
      <c r="J934" s="8">
        <v>16.27</v>
      </c>
      <c r="K934" s="42">
        <v>1</v>
      </c>
      <c r="L934" s="42" t="s">
        <v>994</v>
      </c>
      <c r="M934" s="42"/>
      <c r="N934" s="9" t="s">
        <v>804</v>
      </c>
      <c r="O934" s="9"/>
      <c r="P934" s="9"/>
      <c r="Q934" s="29"/>
      <c r="R934" s="42"/>
      <c r="S934" s="42"/>
      <c r="T934" s="42"/>
      <c r="U934" s="42"/>
      <c r="V934" s="42"/>
      <c r="W934" s="42"/>
      <c r="X934" s="42" t="s">
        <v>3960</v>
      </c>
    </row>
    <row r="935" spans="1:24" s="5" customFormat="1" ht="25.5">
      <c r="A935" s="49">
        <v>924</v>
      </c>
      <c r="B935" s="11">
        <v>45292</v>
      </c>
      <c r="C935" s="42" t="s">
        <v>1923</v>
      </c>
      <c r="D935" s="42"/>
      <c r="E935" s="42" t="s">
        <v>299</v>
      </c>
      <c r="F935" s="42" t="s">
        <v>458</v>
      </c>
      <c r="G935" s="42">
        <v>5</v>
      </c>
      <c r="H935" s="42">
        <v>12</v>
      </c>
      <c r="I935" s="42"/>
      <c r="J935" s="8">
        <v>10.53</v>
      </c>
      <c r="K935" s="42">
        <v>1</v>
      </c>
      <c r="L935" s="42" t="s">
        <v>994</v>
      </c>
      <c r="M935" s="42"/>
      <c r="N935" s="9" t="s">
        <v>804</v>
      </c>
      <c r="O935" s="9"/>
      <c r="P935" s="9"/>
      <c r="Q935" s="29"/>
      <c r="R935" s="42"/>
      <c r="S935" s="42"/>
      <c r="T935" s="42"/>
      <c r="U935" s="42"/>
      <c r="V935" s="42"/>
      <c r="W935" s="42"/>
      <c r="X935" s="42" t="s">
        <v>3960</v>
      </c>
    </row>
    <row r="936" spans="1:24" s="5" customFormat="1" ht="127.5">
      <c r="A936" s="49">
        <v>925</v>
      </c>
      <c r="B936" s="11">
        <v>45292</v>
      </c>
      <c r="C936" s="42" t="s">
        <v>650</v>
      </c>
      <c r="D936" s="42" t="s">
        <v>4253</v>
      </c>
      <c r="E936" s="42" t="s">
        <v>4254</v>
      </c>
      <c r="F936" s="42" t="s">
        <v>458</v>
      </c>
      <c r="G936" s="42">
        <v>7</v>
      </c>
      <c r="H936" s="42"/>
      <c r="I936" s="42"/>
      <c r="J936" s="8">
        <v>95.3</v>
      </c>
      <c r="K936" s="42">
        <v>1</v>
      </c>
      <c r="L936" s="42" t="s">
        <v>994</v>
      </c>
      <c r="M936" s="42"/>
      <c r="N936" s="9" t="s">
        <v>5806</v>
      </c>
      <c r="O936" s="9">
        <v>2507485.9500000002</v>
      </c>
      <c r="P936" s="9">
        <v>2507485.9500000002</v>
      </c>
      <c r="Q936" s="8">
        <v>2507485.9500000002</v>
      </c>
      <c r="R936" s="42" t="s">
        <v>5089</v>
      </c>
      <c r="S936" s="42" t="s">
        <v>5090</v>
      </c>
      <c r="T936" s="42" t="s">
        <v>4579</v>
      </c>
      <c r="U936" s="42" t="s">
        <v>5091</v>
      </c>
      <c r="V936" s="42"/>
      <c r="W936" s="42"/>
      <c r="X936" s="42"/>
    </row>
    <row r="937" spans="1:24" s="5" customFormat="1" ht="25.5">
      <c r="A937" s="49">
        <v>926</v>
      </c>
      <c r="B937" s="11">
        <v>45292</v>
      </c>
      <c r="C937" s="42" t="s">
        <v>1923</v>
      </c>
      <c r="D937" s="42"/>
      <c r="E937" s="42" t="s">
        <v>749</v>
      </c>
      <c r="F937" s="42" t="s">
        <v>458</v>
      </c>
      <c r="G937" s="42">
        <v>8</v>
      </c>
      <c r="H937" s="42">
        <v>1</v>
      </c>
      <c r="I937" s="42"/>
      <c r="J937" s="8">
        <v>30.36</v>
      </c>
      <c r="K937" s="42">
        <v>1</v>
      </c>
      <c r="L937" s="42" t="s">
        <v>994</v>
      </c>
      <c r="M937" s="42"/>
      <c r="N937" s="9" t="s">
        <v>3524</v>
      </c>
      <c r="O937" s="9"/>
      <c r="P937" s="9"/>
      <c r="Q937" s="29"/>
      <c r="R937" s="42" t="s">
        <v>4851</v>
      </c>
      <c r="S937" s="42"/>
      <c r="T937" s="42"/>
      <c r="U937" s="42" t="s">
        <v>4852</v>
      </c>
      <c r="V937" s="42"/>
      <c r="W937" s="42"/>
      <c r="X937" s="42" t="s">
        <v>3960</v>
      </c>
    </row>
    <row r="938" spans="1:24" s="5" customFormat="1" ht="25.5">
      <c r="A938" s="49">
        <v>927</v>
      </c>
      <c r="B938" s="11">
        <v>45292</v>
      </c>
      <c r="C938" s="42" t="s">
        <v>1923</v>
      </c>
      <c r="D938" s="42"/>
      <c r="E938" s="42" t="s">
        <v>2870</v>
      </c>
      <c r="F938" s="42" t="s">
        <v>458</v>
      </c>
      <c r="G938" s="42">
        <v>8</v>
      </c>
      <c r="H938" s="42">
        <v>2</v>
      </c>
      <c r="I938" s="42"/>
      <c r="J938" s="8">
        <v>22.5</v>
      </c>
      <c r="K938" s="42">
        <v>1</v>
      </c>
      <c r="L938" s="42" t="s">
        <v>994</v>
      </c>
      <c r="M938" s="42"/>
      <c r="N938" s="9" t="s">
        <v>3524</v>
      </c>
      <c r="O938" s="9"/>
      <c r="P938" s="9"/>
      <c r="Q938" s="29"/>
      <c r="R938" s="42" t="s">
        <v>3550</v>
      </c>
      <c r="S938" s="11">
        <v>30294</v>
      </c>
      <c r="T938" s="42" t="s">
        <v>266</v>
      </c>
      <c r="U938" s="42" t="s">
        <v>3195</v>
      </c>
      <c r="V938" s="42"/>
      <c r="W938" s="42"/>
      <c r="X938" s="42" t="s">
        <v>3960</v>
      </c>
    </row>
    <row r="939" spans="1:24" s="5" customFormat="1" ht="25.5">
      <c r="A939" s="49">
        <v>928</v>
      </c>
      <c r="B939" s="11">
        <v>45292</v>
      </c>
      <c r="C939" s="42" t="s">
        <v>1923</v>
      </c>
      <c r="D939" s="42"/>
      <c r="E939" s="42" t="s">
        <v>2871</v>
      </c>
      <c r="F939" s="42" t="s">
        <v>458</v>
      </c>
      <c r="G939" s="42">
        <v>8</v>
      </c>
      <c r="H939" s="42">
        <v>5</v>
      </c>
      <c r="I939" s="42"/>
      <c r="J939" s="8">
        <v>23.1</v>
      </c>
      <c r="K939" s="42">
        <v>1</v>
      </c>
      <c r="L939" s="42" t="s">
        <v>994</v>
      </c>
      <c r="M939" s="42"/>
      <c r="N939" s="9" t="s">
        <v>3524</v>
      </c>
      <c r="O939" s="9"/>
      <c r="P939" s="9"/>
      <c r="Q939" s="29"/>
      <c r="R939" s="42" t="s">
        <v>3489</v>
      </c>
      <c r="S939" s="11">
        <v>32653</v>
      </c>
      <c r="T939" s="42" t="s">
        <v>266</v>
      </c>
      <c r="U939" s="42" t="s">
        <v>3196</v>
      </c>
      <c r="V939" s="42">
        <v>12</v>
      </c>
      <c r="W939" s="42"/>
      <c r="X939" s="42" t="s">
        <v>3960</v>
      </c>
    </row>
    <row r="940" spans="1:24" s="5" customFormat="1" ht="25.5">
      <c r="A940" s="49">
        <v>929</v>
      </c>
      <c r="B940" s="11">
        <v>45292</v>
      </c>
      <c r="C940" s="42" t="s">
        <v>1923</v>
      </c>
      <c r="D940" s="42"/>
      <c r="E940" s="42" t="s">
        <v>2553</v>
      </c>
      <c r="F940" s="42" t="s">
        <v>458</v>
      </c>
      <c r="G940" s="42">
        <v>8</v>
      </c>
      <c r="H940" s="42">
        <v>6</v>
      </c>
      <c r="I940" s="42"/>
      <c r="J940" s="8">
        <v>41.68</v>
      </c>
      <c r="K940" s="42">
        <v>1</v>
      </c>
      <c r="L940" s="42" t="s">
        <v>994</v>
      </c>
      <c r="M940" s="42"/>
      <c r="N940" s="9" t="s">
        <v>3524</v>
      </c>
      <c r="O940" s="9"/>
      <c r="P940" s="9"/>
      <c r="Q940" s="29"/>
      <c r="R940" s="42" t="s">
        <v>4853</v>
      </c>
      <c r="S940" s="42"/>
      <c r="T940" s="42"/>
      <c r="U940" s="42" t="s">
        <v>4854</v>
      </c>
      <c r="V940" s="42"/>
      <c r="W940" s="42"/>
      <c r="X940" s="42" t="s">
        <v>3960</v>
      </c>
    </row>
    <row r="941" spans="1:24" s="5" customFormat="1" ht="39" customHeight="1">
      <c r="A941" s="49">
        <v>930</v>
      </c>
      <c r="B941" s="11">
        <v>45292</v>
      </c>
      <c r="C941" s="42" t="s">
        <v>1923</v>
      </c>
      <c r="D941" s="42" t="s">
        <v>1657</v>
      </c>
      <c r="E941" s="42" t="s">
        <v>1883</v>
      </c>
      <c r="F941" s="42" t="s">
        <v>458</v>
      </c>
      <c r="G941" s="42">
        <v>9</v>
      </c>
      <c r="H941" s="42"/>
      <c r="I941" s="42" t="s">
        <v>1656</v>
      </c>
      <c r="J941" s="8">
        <v>59.19</v>
      </c>
      <c r="K941" s="42"/>
      <c r="L941" s="42" t="s">
        <v>994</v>
      </c>
      <c r="M941" s="42"/>
      <c r="N941" s="9" t="s">
        <v>5807</v>
      </c>
      <c r="O941" s="9">
        <v>1557272.44</v>
      </c>
      <c r="P941" s="9"/>
      <c r="Q941" s="29"/>
      <c r="R941" s="42" t="s">
        <v>4855</v>
      </c>
      <c r="S941" s="42"/>
      <c r="T941" s="42"/>
      <c r="U941" s="42" t="s">
        <v>4856</v>
      </c>
      <c r="V941" s="42"/>
      <c r="W941" s="42"/>
      <c r="X941" s="42"/>
    </row>
    <row r="942" spans="1:24" s="5" customFormat="1" ht="51">
      <c r="A942" s="49">
        <v>931</v>
      </c>
      <c r="B942" s="11">
        <v>45292</v>
      </c>
      <c r="C942" s="42" t="s">
        <v>1923</v>
      </c>
      <c r="D942" s="42" t="s">
        <v>2990</v>
      </c>
      <c r="E942" s="42" t="s">
        <v>732</v>
      </c>
      <c r="F942" s="42" t="s">
        <v>458</v>
      </c>
      <c r="G942" s="42">
        <v>12</v>
      </c>
      <c r="H942" s="42">
        <v>1</v>
      </c>
      <c r="I942" s="42"/>
      <c r="J942" s="8">
        <v>51.3</v>
      </c>
      <c r="K942" s="42">
        <v>1</v>
      </c>
      <c r="L942" s="42" t="s">
        <v>994</v>
      </c>
      <c r="M942" s="42"/>
      <c r="N942" s="9" t="s">
        <v>5808</v>
      </c>
      <c r="O942" s="9">
        <v>981789.15</v>
      </c>
      <c r="P942" s="9"/>
      <c r="Q942" s="29"/>
      <c r="R942" s="42" t="s">
        <v>3920</v>
      </c>
      <c r="S942" s="11">
        <v>43411</v>
      </c>
      <c r="T942" s="42" t="s">
        <v>266</v>
      </c>
      <c r="U942" s="42" t="s">
        <v>3919</v>
      </c>
      <c r="V942" s="42">
        <v>51.12</v>
      </c>
      <c r="W942" s="42"/>
      <c r="X942" s="42"/>
    </row>
    <row r="943" spans="1:24" s="5" customFormat="1" ht="25.5">
      <c r="A943" s="49">
        <v>932</v>
      </c>
      <c r="B943" s="11">
        <v>45292</v>
      </c>
      <c r="C943" s="42" t="s">
        <v>1923</v>
      </c>
      <c r="D943" s="42"/>
      <c r="E943" s="42" t="s">
        <v>159</v>
      </c>
      <c r="F943" s="42" t="s">
        <v>458</v>
      </c>
      <c r="G943" s="42">
        <v>12</v>
      </c>
      <c r="H943" s="42">
        <v>2</v>
      </c>
      <c r="I943" s="42"/>
      <c r="J943" s="8">
        <v>32.11</v>
      </c>
      <c r="K943" s="42">
        <v>1</v>
      </c>
      <c r="L943" s="42" t="s">
        <v>994</v>
      </c>
      <c r="M943" s="42"/>
      <c r="N943" s="9" t="s">
        <v>201</v>
      </c>
      <c r="O943" s="9"/>
      <c r="P943" s="9"/>
      <c r="Q943" s="29"/>
      <c r="R943" s="42"/>
      <c r="S943" s="42"/>
      <c r="T943" s="42"/>
      <c r="U943" s="42"/>
      <c r="V943" s="42"/>
      <c r="W943" s="42"/>
      <c r="X943" s="42" t="s">
        <v>3960</v>
      </c>
    </row>
    <row r="944" spans="1:24" s="5" customFormat="1" ht="53.25" customHeight="1">
      <c r="A944" s="49">
        <v>933</v>
      </c>
      <c r="B944" s="11">
        <v>45292</v>
      </c>
      <c r="C944" s="42" t="s">
        <v>1923</v>
      </c>
      <c r="D944" s="42"/>
      <c r="E944" s="42" t="s">
        <v>3596</v>
      </c>
      <c r="F944" s="42" t="s">
        <v>458</v>
      </c>
      <c r="G944" s="42">
        <v>12</v>
      </c>
      <c r="H944" s="42">
        <v>3</v>
      </c>
      <c r="I944" s="42"/>
      <c r="J944" s="8">
        <v>33.79</v>
      </c>
      <c r="K944" s="42">
        <v>1</v>
      </c>
      <c r="L944" s="42" t="s">
        <v>994</v>
      </c>
      <c r="M944" s="42"/>
      <c r="N944" s="9" t="s">
        <v>201</v>
      </c>
      <c r="O944" s="9"/>
      <c r="P944" s="9"/>
      <c r="Q944" s="29"/>
      <c r="R944" s="42" t="s">
        <v>940</v>
      </c>
      <c r="S944" s="11" t="s">
        <v>942</v>
      </c>
      <c r="T944" s="42" t="s">
        <v>3338</v>
      </c>
      <c r="U944" s="42" t="s">
        <v>941</v>
      </c>
      <c r="V944" s="42" t="s">
        <v>943</v>
      </c>
      <c r="W944" s="42"/>
      <c r="X944" s="42" t="s">
        <v>3960</v>
      </c>
    </row>
    <row r="945" spans="1:24" s="5" customFormat="1" ht="25.5">
      <c r="A945" s="49">
        <v>934</v>
      </c>
      <c r="B945" s="11">
        <v>45292</v>
      </c>
      <c r="C945" s="42" t="s">
        <v>1923</v>
      </c>
      <c r="D945" s="42"/>
      <c r="E945" s="42" t="s">
        <v>3473</v>
      </c>
      <c r="F945" s="42" t="s">
        <v>458</v>
      </c>
      <c r="G945" s="42">
        <v>12</v>
      </c>
      <c r="H945" s="42">
        <v>4</v>
      </c>
      <c r="I945" s="42"/>
      <c r="J945" s="8">
        <v>22.12</v>
      </c>
      <c r="K945" s="42">
        <v>1</v>
      </c>
      <c r="L945" s="42" t="s">
        <v>994</v>
      </c>
      <c r="M945" s="42"/>
      <c r="N945" s="9" t="s">
        <v>201</v>
      </c>
      <c r="O945" s="9"/>
      <c r="P945" s="9"/>
      <c r="Q945" s="29"/>
      <c r="R945" s="42"/>
      <c r="S945" s="42"/>
      <c r="T945" s="42"/>
      <c r="U945" s="42"/>
      <c r="V945" s="42"/>
      <c r="W945" s="42"/>
      <c r="X945" s="42" t="s">
        <v>3960</v>
      </c>
    </row>
    <row r="946" spans="1:24" s="5" customFormat="1" ht="38.25">
      <c r="A946" s="49">
        <v>935</v>
      </c>
      <c r="B946" s="11">
        <v>45292</v>
      </c>
      <c r="C946" s="42" t="s">
        <v>1923</v>
      </c>
      <c r="D946" s="42" t="s">
        <v>2991</v>
      </c>
      <c r="E946" s="42" t="s">
        <v>2350</v>
      </c>
      <c r="F946" s="42" t="s">
        <v>2686</v>
      </c>
      <c r="G946" s="42">
        <v>22</v>
      </c>
      <c r="H946" s="42">
        <v>19</v>
      </c>
      <c r="I946" s="42"/>
      <c r="J946" s="8">
        <v>53.2</v>
      </c>
      <c r="K946" s="42">
        <v>5</v>
      </c>
      <c r="L946" s="42" t="s">
        <v>994</v>
      </c>
      <c r="M946" s="42"/>
      <c r="N946" s="9" t="s">
        <v>5933</v>
      </c>
      <c r="O946" s="9">
        <v>1053970.74</v>
      </c>
      <c r="P946" s="9"/>
      <c r="Q946" s="29"/>
      <c r="R946" s="42" t="s">
        <v>3197</v>
      </c>
      <c r="S946" s="11">
        <v>36396</v>
      </c>
      <c r="T946" s="42" t="s">
        <v>266</v>
      </c>
      <c r="U946" s="42" t="s">
        <v>3198</v>
      </c>
      <c r="V946" s="42"/>
      <c r="W946" s="42"/>
      <c r="X946" s="42"/>
    </row>
    <row r="947" spans="1:24" s="5" customFormat="1" ht="51">
      <c r="A947" s="49">
        <v>936</v>
      </c>
      <c r="B947" s="11">
        <v>45292</v>
      </c>
      <c r="C947" s="42" t="s">
        <v>1923</v>
      </c>
      <c r="D947" s="42" t="s">
        <v>2992</v>
      </c>
      <c r="E947" s="42" t="s">
        <v>2351</v>
      </c>
      <c r="F947" s="42" t="s">
        <v>2686</v>
      </c>
      <c r="G947" s="42">
        <v>22</v>
      </c>
      <c r="H947" s="42">
        <v>23</v>
      </c>
      <c r="I947" s="42"/>
      <c r="J947" s="8">
        <v>53.2</v>
      </c>
      <c r="K947" s="42">
        <v>6</v>
      </c>
      <c r="L947" s="42" t="s">
        <v>994</v>
      </c>
      <c r="M947" s="42"/>
      <c r="N947" s="9" t="s">
        <v>5934</v>
      </c>
      <c r="O947" s="9">
        <v>1053970.74</v>
      </c>
      <c r="P947" s="9"/>
      <c r="Q947" s="29"/>
      <c r="R947" s="42" t="s">
        <v>1437</v>
      </c>
      <c r="S947" s="11">
        <v>42425</v>
      </c>
      <c r="T947" s="42" t="s">
        <v>266</v>
      </c>
      <c r="U947" s="42" t="s">
        <v>2655</v>
      </c>
      <c r="V947" s="42">
        <v>53.2</v>
      </c>
      <c r="W947" s="42"/>
      <c r="X947" s="42"/>
    </row>
    <row r="948" spans="1:24" s="5" customFormat="1" ht="38.25">
      <c r="A948" s="49">
        <v>937</v>
      </c>
      <c r="B948" s="11">
        <v>45292</v>
      </c>
      <c r="C948" s="42" t="s">
        <v>1923</v>
      </c>
      <c r="D948" s="42" t="s">
        <v>2993</v>
      </c>
      <c r="E948" s="42" t="s">
        <v>3280</v>
      </c>
      <c r="F948" s="42" t="s">
        <v>2686</v>
      </c>
      <c r="G948" s="42">
        <v>22</v>
      </c>
      <c r="H948" s="42">
        <v>30</v>
      </c>
      <c r="I948" s="42"/>
      <c r="J948" s="8">
        <v>35.4</v>
      </c>
      <c r="K948" s="42">
        <v>8</v>
      </c>
      <c r="L948" s="42" t="s">
        <v>994</v>
      </c>
      <c r="M948" s="42"/>
      <c r="N948" s="9" t="s">
        <v>5935</v>
      </c>
      <c r="O948" s="9">
        <v>701326.39</v>
      </c>
      <c r="P948" s="9"/>
      <c r="Q948" s="29"/>
      <c r="R948" s="42" t="s">
        <v>3199</v>
      </c>
      <c r="S948" s="42"/>
      <c r="T948" s="42"/>
      <c r="U948" s="42" t="s">
        <v>3200</v>
      </c>
      <c r="V948" s="42"/>
      <c r="W948" s="42"/>
      <c r="X948" s="42"/>
    </row>
    <row r="949" spans="1:24" s="5" customFormat="1" ht="76.5">
      <c r="A949" s="49">
        <v>938</v>
      </c>
      <c r="B949" s="11">
        <v>45292</v>
      </c>
      <c r="C949" s="42" t="s">
        <v>1923</v>
      </c>
      <c r="D949" s="42" t="s">
        <v>1550</v>
      </c>
      <c r="E949" s="42" t="s">
        <v>294</v>
      </c>
      <c r="F949" s="42" t="s">
        <v>2686</v>
      </c>
      <c r="G949" s="42">
        <v>26</v>
      </c>
      <c r="H949" s="42">
        <v>55</v>
      </c>
      <c r="I949" s="42"/>
      <c r="J949" s="8">
        <v>50.4</v>
      </c>
      <c r="K949" s="42">
        <v>7</v>
      </c>
      <c r="L949" s="42" t="s">
        <v>994</v>
      </c>
      <c r="M949" s="42"/>
      <c r="N949" s="9" t="s">
        <v>5809</v>
      </c>
      <c r="O949" s="9">
        <v>998498.59</v>
      </c>
      <c r="P949" s="9">
        <v>998498.59</v>
      </c>
      <c r="Q949" s="9">
        <v>998498.59</v>
      </c>
      <c r="R949" s="42" t="s">
        <v>4857</v>
      </c>
      <c r="S949" s="42"/>
      <c r="T949" s="42"/>
      <c r="U949" s="42" t="s">
        <v>4531</v>
      </c>
      <c r="V949" s="42"/>
      <c r="W949" s="42"/>
      <c r="X949" s="42"/>
    </row>
    <row r="950" spans="1:24" s="5" customFormat="1" ht="76.5">
      <c r="A950" s="49">
        <v>939</v>
      </c>
      <c r="B950" s="11">
        <v>45292</v>
      </c>
      <c r="C950" s="42" t="s">
        <v>1923</v>
      </c>
      <c r="D950" s="42" t="s">
        <v>1880</v>
      </c>
      <c r="E950" s="42" t="s">
        <v>3502</v>
      </c>
      <c r="F950" s="42" t="s">
        <v>2686</v>
      </c>
      <c r="G950" s="42">
        <v>26</v>
      </c>
      <c r="H950" s="42">
        <v>75</v>
      </c>
      <c r="I950" s="42"/>
      <c r="J950" s="8">
        <v>36</v>
      </c>
      <c r="K950" s="42">
        <v>1</v>
      </c>
      <c r="L950" s="42" t="s">
        <v>994</v>
      </c>
      <c r="M950" s="42"/>
      <c r="N950" s="9" t="s">
        <v>5810</v>
      </c>
      <c r="O950" s="9">
        <v>713213.28</v>
      </c>
      <c r="P950" s="9">
        <v>713213.28</v>
      </c>
      <c r="Q950" s="9">
        <v>713213.28</v>
      </c>
      <c r="R950" s="42" t="s">
        <v>4858</v>
      </c>
      <c r="S950" s="42"/>
      <c r="T950" s="42"/>
      <c r="U950" s="42" t="s">
        <v>4859</v>
      </c>
      <c r="V950" s="42"/>
      <c r="W950" s="42"/>
      <c r="X950" s="42"/>
    </row>
    <row r="951" spans="1:24" s="5" customFormat="1" ht="76.5">
      <c r="A951" s="49">
        <v>940</v>
      </c>
      <c r="B951" s="11">
        <v>45292</v>
      </c>
      <c r="C951" s="42" t="s">
        <v>1923</v>
      </c>
      <c r="D951" s="42" t="s">
        <v>1881</v>
      </c>
      <c r="E951" s="42" t="s">
        <v>3503</v>
      </c>
      <c r="F951" s="42" t="s">
        <v>2686</v>
      </c>
      <c r="G951" s="42">
        <v>26</v>
      </c>
      <c r="H951" s="42">
        <v>77</v>
      </c>
      <c r="I951" s="42"/>
      <c r="J951" s="8">
        <v>36</v>
      </c>
      <c r="K951" s="42">
        <v>1</v>
      </c>
      <c r="L951" s="42" t="s">
        <v>994</v>
      </c>
      <c r="M951" s="42"/>
      <c r="N951" s="9" t="s">
        <v>5811</v>
      </c>
      <c r="O951" s="9">
        <v>713213.28</v>
      </c>
      <c r="P951" s="9">
        <v>713213.28</v>
      </c>
      <c r="Q951" s="9">
        <v>713213.28</v>
      </c>
      <c r="R951" s="42"/>
      <c r="S951" s="42"/>
      <c r="T951" s="42"/>
      <c r="U951" s="42"/>
      <c r="V951" s="42"/>
      <c r="W951" s="42"/>
      <c r="X951" s="42"/>
    </row>
    <row r="952" spans="1:24" s="5" customFormat="1" ht="76.5">
      <c r="A952" s="49">
        <v>941</v>
      </c>
      <c r="B952" s="11">
        <v>45292</v>
      </c>
      <c r="C952" s="42" t="s">
        <v>1923</v>
      </c>
      <c r="D952" s="42" t="s">
        <v>1882</v>
      </c>
      <c r="E952" s="42" t="s">
        <v>1340</v>
      </c>
      <c r="F952" s="42" t="s">
        <v>2686</v>
      </c>
      <c r="G952" s="42">
        <v>26</v>
      </c>
      <c r="H952" s="42">
        <v>94</v>
      </c>
      <c r="I952" s="42"/>
      <c r="J952" s="8">
        <v>35.700000000000003</v>
      </c>
      <c r="K952" s="42">
        <v>3</v>
      </c>
      <c r="L952" s="42" t="s">
        <v>994</v>
      </c>
      <c r="M952" s="42"/>
      <c r="N952" s="9" t="s">
        <v>5812</v>
      </c>
      <c r="O952" s="9">
        <v>696727.98</v>
      </c>
      <c r="P952" s="9">
        <v>696727.98</v>
      </c>
      <c r="Q952" s="9">
        <v>696727.98</v>
      </c>
      <c r="R952" s="42" t="s">
        <v>4654</v>
      </c>
      <c r="S952" s="11">
        <v>43635</v>
      </c>
      <c r="T952" s="42" t="s">
        <v>266</v>
      </c>
      <c r="U952" s="42" t="s">
        <v>1467</v>
      </c>
      <c r="V952" s="42">
        <v>35.729999999999997</v>
      </c>
      <c r="W952" s="42"/>
      <c r="X952" s="42"/>
    </row>
    <row r="953" spans="1:24" s="5" customFormat="1" ht="76.5">
      <c r="A953" s="49">
        <v>942</v>
      </c>
      <c r="B953" s="11">
        <v>45292</v>
      </c>
      <c r="C953" s="42" t="s">
        <v>1923</v>
      </c>
      <c r="D953" s="42" t="s">
        <v>285</v>
      </c>
      <c r="E953" s="42" t="s">
        <v>1341</v>
      </c>
      <c r="F953" s="42" t="s">
        <v>2686</v>
      </c>
      <c r="G953" s="42">
        <v>26</v>
      </c>
      <c r="H953" s="42">
        <v>98</v>
      </c>
      <c r="I953" s="42"/>
      <c r="J953" s="8">
        <v>50.9</v>
      </c>
      <c r="K953" s="42">
        <v>4</v>
      </c>
      <c r="L953" s="42" t="s">
        <v>994</v>
      </c>
      <c r="M953" s="11">
        <v>43129</v>
      </c>
      <c r="N953" s="9" t="s">
        <v>3744</v>
      </c>
      <c r="O953" s="9">
        <v>1008404.33</v>
      </c>
      <c r="P953" s="9">
        <v>1008404.33</v>
      </c>
      <c r="Q953" s="9">
        <v>1008404.33</v>
      </c>
      <c r="R953" s="42" t="s">
        <v>3953</v>
      </c>
      <c r="S953" s="11">
        <v>43091</v>
      </c>
      <c r="T953" s="11"/>
      <c r="U953" s="42" t="s">
        <v>3951</v>
      </c>
      <c r="V953" s="42" t="s">
        <v>3952</v>
      </c>
      <c r="W953" s="42" t="s">
        <v>3954</v>
      </c>
      <c r="X953" s="42"/>
    </row>
    <row r="954" spans="1:24" s="5" customFormat="1" ht="76.5">
      <c r="A954" s="49">
        <v>943</v>
      </c>
      <c r="B954" s="11">
        <v>45292</v>
      </c>
      <c r="C954" s="42" t="s">
        <v>1923</v>
      </c>
      <c r="D954" s="42" t="s">
        <v>286</v>
      </c>
      <c r="E954" s="42" t="s">
        <v>2488</v>
      </c>
      <c r="F954" s="42" t="s">
        <v>2686</v>
      </c>
      <c r="G954" s="42">
        <v>26</v>
      </c>
      <c r="H954" s="42">
        <v>123</v>
      </c>
      <c r="I954" s="42"/>
      <c r="J954" s="8">
        <v>35.6</v>
      </c>
      <c r="K954" s="42">
        <v>7</v>
      </c>
      <c r="L954" s="42" t="s">
        <v>994</v>
      </c>
      <c r="M954" s="42"/>
      <c r="N954" s="9" t="s">
        <v>5813</v>
      </c>
      <c r="O954" s="9">
        <v>694776.36</v>
      </c>
      <c r="P954" s="9">
        <v>694776.36</v>
      </c>
      <c r="Q954" s="9">
        <v>694776.36</v>
      </c>
      <c r="R954" s="42" t="s">
        <v>1468</v>
      </c>
      <c r="S954" s="11">
        <v>36158</v>
      </c>
      <c r="T954" s="42" t="s">
        <v>266</v>
      </c>
      <c r="U954" s="42" t="s">
        <v>1470</v>
      </c>
      <c r="V954" s="42"/>
      <c r="W954" s="42"/>
      <c r="X954" s="42"/>
    </row>
    <row r="955" spans="1:24" s="5" customFormat="1" ht="76.5">
      <c r="A955" s="49">
        <v>944</v>
      </c>
      <c r="B955" s="11">
        <v>45292</v>
      </c>
      <c r="C955" s="42" t="s">
        <v>1923</v>
      </c>
      <c r="D955" s="42" t="s">
        <v>680</v>
      </c>
      <c r="E955" s="42" t="s">
        <v>1973</v>
      </c>
      <c r="F955" s="42" t="s">
        <v>2686</v>
      </c>
      <c r="G955" s="42">
        <v>26</v>
      </c>
      <c r="H955" s="42">
        <v>132</v>
      </c>
      <c r="I955" s="42"/>
      <c r="J955" s="8">
        <v>36.299999999999997</v>
      </c>
      <c r="K955" s="42">
        <v>8</v>
      </c>
      <c r="L955" s="42" t="s">
        <v>994</v>
      </c>
      <c r="M955" s="42"/>
      <c r="N955" s="9" t="s">
        <v>5814</v>
      </c>
      <c r="O955" s="9">
        <v>719156.72</v>
      </c>
      <c r="P955" s="9">
        <v>719156.72</v>
      </c>
      <c r="Q955" s="9">
        <v>719156.72</v>
      </c>
      <c r="R955" s="42" t="s">
        <v>1469</v>
      </c>
      <c r="S955" s="11">
        <v>36269</v>
      </c>
      <c r="T955" s="42" t="s">
        <v>266</v>
      </c>
      <c r="U955" s="42" t="s">
        <v>1471</v>
      </c>
      <c r="V955" s="42"/>
      <c r="W955" s="42"/>
      <c r="X955" s="42"/>
    </row>
    <row r="956" spans="1:24" s="5" customFormat="1" ht="76.5">
      <c r="A956" s="49">
        <v>945</v>
      </c>
      <c r="B956" s="11">
        <v>45292</v>
      </c>
      <c r="C956" s="42" t="s">
        <v>1923</v>
      </c>
      <c r="D956" s="42" t="s">
        <v>681</v>
      </c>
      <c r="E956" s="42" t="s">
        <v>3675</v>
      </c>
      <c r="F956" s="42" t="s">
        <v>2686</v>
      </c>
      <c r="G956" s="42">
        <v>28</v>
      </c>
      <c r="H956" s="42">
        <v>39</v>
      </c>
      <c r="I956" s="42"/>
      <c r="J956" s="8">
        <v>50.3</v>
      </c>
      <c r="K956" s="42">
        <v>5</v>
      </c>
      <c r="L956" s="42" t="s">
        <v>994</v>
      </c>
      <c r="M956" s="42"/>
      <c r="N956" s="9" t="s">
        <v>5815</v>
      </c>
      <c r="O956" s="9">
        <v>981664.36</v>
      </c>
      <c r="P956" s="9"/>
      <c r="Q956" s="9"/>
      <c r="R956" s="42" t="s">
        <v>4637</v>
      </c>
      <c r="S956" s="11">
        <v>44099</v>
      </c>
      <c r="T956" s="42" t="s">
        <v>266</v>
      </c>
      <c r="U956" s="42" t="s">
        <v>4113</v>
      </c>
      <c r="V956" s="42"/>
      <c r="W956" s="42"/>
      <c r="X956" s="42"/>
    </row>
    <row r="957" spans="1:24" s="5" customFormat="1" ht="63.75">
      <c r="A957" s="49">
        <v>946</v>
      </c>
      <c r="B957" s="11">
        <v>45292</v>
      </c>
      <c r="C957" s="42" t="s">
        <v>1923</v>
      </c>
      <c r="D957" s="42" t="s">
        <v>3646</v>
      </c>
      <c r="E957" s="42" t="s">
        <v>1375</v>
      </c>
      <c r="F957" s="42" t="s">
        <v>2686</v>
      </c>
      <c r="G957" s="42">
        <v>28</v>
      </c>
      <c r="H957" s="42">
        <v>76</v>
      </c>
      <c r="I957" s="42"/>
      <c r="J957" s="8">
        <v>39</v>
      </c>
      <c r="K957" s="42">
        <v>1</v>
      </c>
      <c r="L957" s="42" t="s">
        <v>994</v>
      </c>
      <c r="M957" s="42"/>
      <c r="N957" s="9" t="s">
        <v>5816</v>
      </c>
      <c r="O957" s="9">
        <v>772647.72</v>
      </c>
      <c r="P957" s="9"/>
      <c r="Q957" s="9"/>
      <c r="R957" s="42" t="s">
        <v>3955</v>
      </c>
      <c r="S957" s="18">
        <v>42909</v>
      </c>
      <c r="T957" s="18" t="s">
        <v>266</v>
      </c>
      <c r="U957" s="42" t="s">
        <v>3956</v>
      </c>
      <c r="V957" s="42">
        <v>35.4</v>
      </c>
      <c r="W957" s="42"/>
      <c r="X957" s="42"/>
    </row>
    <row r="958" spans="1:24" s="5" customFormat="1" ht="51">
      <c r="A958" s="49">
        <v>947</v>
      </c>
      <c r="B958" s="11">
        <v>45292</v>
      </c>
      <c r="C958" s="42" t="s">
        <v>1923</v>
      </c>
      <c r="D958" s="42"/>
      <c r="E958" s="42" t="s">
        <v>462</v>
      </c>
      <c r="F958" s="42" t="s">
        <v>2686</v>
      </c>
      <c r="G958" s="42">
        <v>28</v>
      </c>
      <c r="H958" s="42">
        <v>102</v>
      </c>
      <c r="I958" s="42"/>
      <c r="J958" s="8">
        <v>35.299999999999997</v>
      </c>
      <c r="K958" s="42">
        <v>4</v>
      </c>
      <c r="L958" s="42" t="s">
        <v>994</v>
      </c>
      <c r="M958" s="42"/>
      <c r="N958" s="9" t="s">
        <v>3340</v>
      </c>
      <c r="O958" s="9"/>
      <c r="P958" s="9"/>
      <c r="Q958" s="9"/>
      <c r="R958" s="42" t="s">
        <v>1472</v>
      </c>
      <c r="S958" s="11">
        <v>34065</v>
      </c>
      <c r="T958" s="42" t="s">
        <v>266</v>
      </c>
      <c r="U958" s="42" t="s">
        <v>5044</v>
      </c>
      <c r="V958" s="42"/>
      <c r="W958" s="42"/>
      <c r="X958" s="42" t="s">
        <v>3960</v>
      </c>
    </row>
    <row r="959" spans="1:24" s="5" customFormat="1" ht="51">
      <c r="A959" s="49">
        <v>948</v>
      </c>
      <c r="B959" s="11">
        <v>45292</v>
      </c>
      <c r="C959" s="42" t="s">
        <v>1923</v>
      </c>
      <c r="D959" s="42"/>
      <c r="E959" s="42" t="s">
        <v>1907</v>
      </c>
      <c r="F959" s="42" t="s">
        <v>2686</v>
      </c>
      <c r="G959" s="42">
        <v>28</v>
      </c>
      <c r="H959" s="42">
        <v>106</v>
      </c>
      <c r="I959" s="42"/>
      <c r="J959" s="8">
        <v>49.8</v>
      </c>
      <c r="K959" s="42">
        <v>5</v>
      </c>
      <c r="L959" s="42" t="s">
        <v>994</v>
      </c>
      <c r="M959" s="42"/>
      <c r="N959" s="9" t="s">
        <v>3340</v>
      </c>
      <c r="O959" s="9"/>
      <c r="P959" s="9"/>
      <c r="Q959" s="9"/>
      <c r="R959" s="42"/>
      <c r="S959" s="42"/>
      <c r="T959" s="42"/>
      <c r="U959" s="42"/>
      <c r="V959" s="42"/>
      <c r="W959" s="42"/>
      <c r="X959" s="42" t="s">
        <v>3960</v>
      </c>
    </row>
    <row r="960" spans="1:24" s="5" customFormat="1" ht="51">
      <c r="A960" s="49">
        <v>949</v>
      </c>
      <c r="B960" s="11">
        <v>45292</v>
      </c>
      <c r="C960" s="42" t="s">
        <v>1923</v>
      </c>
      <c r="D960" s="42"/>
      <c r="E960" s="42" t="s">
        <v>1908</v>
      </c>
      <c r="F960" s="42" t="s">
        <v>2686</v>
      </c>
      <c r="G960" s="42">
        <v>28</v>
      </c>
      <c r="H960" s="42">
        <v>127</v>
      </c>
      <c r="I960" s="42"/>
      <c r="J960" s="8">
        <v>49.9</v>
      </c>
      <c r="K960" s="42">
        <v>7</v>
      </c>
      <c r="L960" s="42" t="s">
        <v>994</v>
      </c>
      <c r="M960" s="42"/>
      <c r="N960" s="9" t="s">
        <v>3340</v>
      </c>
      <c r="O960" s="9"/>
      <c r="P960" s="9"/>
      <c r="Q960" s="9"/>
      <c r="R960" s="42" t="s">
        <v>1473</v>
      </c>
      <c r="S960" s="11">
        <v>36088</v>
      </c>
      <c r="T960" s="42" t="s">
        <v>266</v>
      </c>
      <c r="U960" s="42" t="s">
        <v>1474</v>
      </c>
      <c r="V960" s="42"/>
      <c r="W960" s="42"/>
      <c r="X960" s="42" t="s">
        <v>3960</v>
      </c>
    </row>
    <row r="961" spans="1:25" s="5" customFormat="1" ht="51">
      <c r="A961" s="49">
        <v>950</v>
      </c>
      <c r="B961" s="11">
        <v>45292</v>
      </c>
      <c r="C961" s="42" t="s">
        <v>1923</v>
      </c>
      <c r="D961" s="42" t="s">
        <v>5492</v>
      </c>
      <c r="E961" s="6" t="s">
        <v>5493</v>
      </c>
      <c r="F961" s="42" t="s">
        <v>2686</v>
      </c>
      <c r="G961" s="42">
        <v>30</v>
      </c>
      <c r="H961" s="42">
        <v>51</v>
      </c>
      <c r="I961" s="42"/>
      <c r="J961" s="8">
        <v>37.4</v>
      </c>
      <c r="K961" s="42">
        <v>4</v>
      </c>
      <c r="L961" s="42" t="s">
        <v>994</v>
      </c>
      <c r="M961" s="11">
        <v>45106</v>
      </c>
      <c r="N961" s="9" t="s">
        <v>5494</v>
      </c>
      <c r="O961" s="9">
        <v>729905.51</v>
      </c>
      <c r="P961" s="9">
        <v>729905.51</v>
      </c>
      <c r="Q961" s="9">
        <v>729905.51</v>
      </c>
      <c r="R961" s="42" t="s">
        <v>6106</v>
      </c>
      <c r="S961" s="11">
        <v>45239</v>
      </c>
      <c r="T961" s="42" t="s">
        <v>266</v>
      </c>
      <c r="U961" s="42" t="s">
        <v>114</v>
      </c>
      <c r="V961" s="42"/>
      <c r="W961" s="42"/>
      <c r="X961" s="42"/>
      <c r="Y961" s="5" t="s">
        <v>5753</v>
      </c>
    </row>
    <row r="962" spans="1:25" s="5" customFormat="1" ht="38.25">
      <c r="A962" s="49">
        <v>951</v>
      </c>
      <c r="B962" s="11">
        <v>45292</v>
      </c>
      <c r="C962" s="42" t="s">
        <v>1923</v>
      </c>
      <c r="D962" s="42" t="s">
        <v>682</v>
      </c>
      <c r="E962" s="6" t="s">
        <v>2547</v>
      </c>
      <c r="F962" s="42" t="s">
        <v>2686</v>
      </c>
      <c r="G962" s="42">
        <v>32</v>
      </c>
      <c r="H962" s="42">
        <v>38</v>
      </c>
      <c r="I962" s="42"/>
      <c r="J962" s="8">
        <v>35.4</v>
      </c>
      <c r="K962" s="42">
        <v>5</v>
      </c>
      <c r="L962" s="42" t="s">
        <v>994</v>
      </c>
      <c r="M962" s="42"/>
      <c r="N962" s="9" t="s">
        <v>5936</v>
      </c>
      <c r="O962" s="9">
        <v>701326.39</v>
      </c>
      <c r="P962" s="9"/>
      <c r="Q962" s="9"/>
      <c r="R962" s="42" t="s">
        <v>1475</v>
      </c>
      <c r="S962" s="11">
        <v>34381</v>
      </c>
      <c r="T962" s="42" t="s">
        <v>266</v>
      </c>
      <c r="U962" s="42" t="s">
        <v>1476</v>
      </c>
      <c r="V962" s="42"/>
      <c r="W962" s="42"/>
      <c r="X962" s="42"/>
    </row>
    <row r="963" spans="1:25" s="5" customFormat="1" ht="38.25">
      <c r="A963" s="49">
        <v>952</v>
      </c>
      <c r="B963" s="11">
        <v>45292</v>
      </c>
      <c r="C963" s="42" t="s">
        <v>1923</v>
      </c>
      <c r="D963" s="42" t="s">
        <v>683</v>
      </c>
      <c r="E963" s="6" t="s">
        <v>1618</v>
      </c>
      <c r="F963" s="42" t="s">
        <v>2686</v>
      </c>
      <c r="G963" s="42">
        <v>44</v>
      </c>
      <c r="H963" s="42">
        <v>75</v>
      </c>
      <c r="I963" s="42"/>
      <c r="J963" s="8">
        <v>50.2</v>
      </c>
      <c r="K963" s="42">
        <v>1</v>
      </c>
      <c r="L963" s="42" t="s">
        <v>994</v>
      </c>
      <c r="M963" s="42"/>
      <c r="N963" s="9" t="s">
        <v>5937</v>
      </c>
      <c r="O963" s="9">
        <v>994536.3</v>
      </c>
      <c r="P963" s="9"/>
      <c r="Q963" s="9"/>
      <c r="R963" s="42" t="s">
        <v>1477</v>
      </c>
      <c r="S963" s="11">
        <v>34006</v>
      </c>
      <c r="T963" s="42" t="s">
        <v>266</v>
      </c>
      <c r="U963" s="42" t="s">
        <v>1479</v>
      </c>
      <c r="V963" s="42"/>
      <c r="W963" s="42"/>
      <c r="X963" s="42"/>
    </row>
    <row r="964" spans="1:25" s="5" customFormat="1" ht="38.25">
      <c r="A964" s="49">
        <v>953</v>
      </c>
      <c r="B964" s="11">
        <v>45292</v>
      </c>
      <c r="C964" s="42" t="s">
        <v>1923</v>
      </c>
      <c r="D964" s="42" t="s">
        <v>684</v>
      </c>
      <c r="E964" s="6" t="s">
        <v>1963</v>
      </c>
      <c r="F964" s="42" t="s">
        <v>2686</v>
      </c>
      <c r="G964" s="42">
        <v>44</v>
      </c>
      <c r="H964" s="42">
        <v>86</v>
      </c>
      <c r="I964" s="42"/>
      <c r="J964" s="8">
        <v>50.3</v>
      </c>
      <c r="K964" s="42">
        <v>1</v>
      </c>
      <c r="L964" s="42" t="s">
        <v>994</v>
      </c>
      <c r="M964" s="42"/>
      <c r="N964" s="9" t="s">
        <v>5938</v>
      </c>
      <c r="O964" s="9">
        <v>996517.44</v>
      </c>
      <c r="P964" s="9"/>
      <c r="Q964" s="9"/>
      <c r="R964" s="42" t="s">
        <v>1478</v>
      </c>
      <c r="S964" s="11">
        <v>36018</v>
      </c>
      <c r="T964" s="42" t="s">
        <v>266</v>
      </c>
      <c r="U964" s="42" t="s">
        <v>1480</v>
      </c>
      <c r="V964" s="42"/>
      <c r="W964" s="42"/>
      <c r="X964" s="42"/>
    </row>
    <row r="965" spans="1:25" s="5" customFormat="1" ht="38.25">
      <c r="A965" s="49">
        <v>954</v>
      </c>
      <c r="B965" s="11">
        <v>45292</v>
      </c>
      <c r="C965" s="42" t="s">
        <v>1923</v>
      </c>
      <c r="D965" s="42" t="s">
        <v>2797</v>
      </c>
      <c r="E965" s="6" t="s">
        <v>1551</v>
      </c>
      <c r="F965" s="42" t="s">
        <v>2686</v>
      </c>
      <c r="G965" s="42">
        <v>46</v>
      </c>
      <c r="H965" s="42">
        <v>26</v>
      </c>
      <c r="I965" s="42" t="s">
        <v>1675</v>
      </c>
      <c r="J965" s="8">
        <v>8.42</v>
      </c>
      <c r="K965" s="42">
        <v>7</v>
      </c>
      <c r="L965" s="42" t="s">
        <v>994</v>
      </c>
      <c r="M965" s="42"/>
      <c r="N965" s="9" t="s">
        <v>5939</v>
      </c>
      <c r="O965" s="9">
        <v>164261.26999999999</v>
      </c>
      <c r="P965" s="9"/>
      <c r="Q965" s="9"/>
      <c r="R965" s="42" t="s">
        <v>4860</v>
      </c>
      <c r="S965" s="42"/>
      <c r="T965" s="42"/>
      <c r="U965" s="42" t="s">
        <v>4861</v>
      </c>
      <c r="V965" s="42"/>
      <c r="W965" s="42"/>
      <c r="X965" s="42"/>
    </row>
    <row r="966" spans="1:25" s="5" customFormat="1" ht="51">
      <c r="A966" s="49">
        <v>955</v>
      </c>
      <c r="B966" s="11">
        <v>45292</v>
      </c>
      <c r="C966" s="42" t="s">
        <v>1923</v>
      </c>
      <c r="D966" s="42" t="s">
        <v>685</v>
      </c>
      <c r="E966" s="6" t="s">
        <v>1617</v>
      </c>
      <c r="F966" s="42" t="s">
        <v>2686</v>
      </c>
      <c r="G966" s="42">
        <v>46</v>
      </c>
      <c r="H966" s="42">
        <v>65</v>
      </c>
      <c r="I966" s="42"/>
      <c r="J966" s="8">
        <v>64</v>
      </c>
      <c r="K966" s="42">
        <v>8</v>
      </c>
      <c r="L966" s="42" t="s">
        <v>994</v>
      </c>
      <c r="M966" s="42"/>
      <c r="N966" s="9" t="s">
        <v>5940</v>
      </c>
      <c r="O966" s="9">
        <v>1267934.72</v>
      </c>
      <c r="P966" s="9"/>
      <c r="Q966" s="9"/>
      <c r="R966" s="42" t="s">
        <v>2178</v>
      </c>
      <c r="S966" s="11">
        <v>42222</v>
      </c>
      <c r="T966" s="42" t="s">
        <v>266</v>
      </c>
      <c r="U966" s="42" t="s">
        <v>2799</v>
      </c>
      <c r="V966" s="42">
        <v>64.02</v>
      </c>
      <c r="W966" s="42"/>
      <c r="X966" s="42"/>
    </row>
    <row r="967" spans="1:25" s="5" customFormat="1" ht="63.75">
      <c r="A967" s="49">
        <v>956</v>
      </c>
      <c r="B967" s="11">
        <v>45292</v>
      </c>
      <c r="C967" s="42" t="s">
        <v>1923</v>
      </c>
      <c r="D967" s="42" t="s">
        <v>1358</v>
      </c>
      <c r="E967" s="42" t="s">
        <v>1272</v>
      </c>
      <c r="F967" s="42" t="s">
        <v>2686</v>
      </c>
      <c r="G967" s="42">
        <v>57</v>
      </c>
      <c r="H967" s="42" t="s">
        <v>1693</v>
      </c>
      <c r="I967" s="42"/>
      <c r="J967" s="8">
        <v>27.25</v>
      </c>
      <c r="K967" s="42">
        <v>1</v>
      </c>
      <c r="L967" s="42" t="s">
        <v>994</v>
      </c>
      <c r="M967" s="11">
        <v>40056</v>
      </c>
      <c r="N967" s="9" t="s">
        <v>1575</v>
      </c>
      <c r="O967" s="9">
        <v>384468.94</v>
      </c>
      <c r="P967" s="9"/>
      <c r="Q967" s="9"/>
      <c r="R967" s="42"/>
      <c r="S967" s="42"/>
      <c r="T967" s="42"/>
      <c r="U967" s="42"/>
      <c r="V967" s="42"/>
      <c r="W967" s="42"/>
      <c r="X967" s="42"/>
    </row>
    <row r="968" spans="1:25" s="5" customFormat="1" ht="159" customHeight="1">
      <c r="A968" s="49">
        <v>957</v>
      </c>
      <c r="B968" s="11">
        <v>45292</v>
      </c>
      <c r="C968" s="42" t="s">
        <v>1923</v>
      </c>
      <c r="D968" s="42" t="s">
        <v>1359</v>
      </c>
      <c r="E968" s="42" t="s">
        <v>1359</v>
      </c>
      <c r="F968" s="42" t="s">
        <v>2686</v>
      </c>
      <c r="G968" s="42">
        <v>57</v>
      </c>
      <c r="H968" s="42" t="s">
        <v>3307</v>
      </c>
      <c r="I968" s="42" t="s">
        <v>1355</v>
      </c>
      <c r="J968" s="8">
        <v>36.229999999999997</v>
      </c>
      <c r="K968" s="42">
        <v>3</v>
      </c>
      <c r="L968" s="42" t="s">
        <v>994</v>
      </c>
      <c r="M968" s="11">
        <v>38314</v>
      </c>
      <c r="N968" s="9" t="s">
        <v>517</v>
      </c>
      <c r="O968" s="9">
        <v>695577.76</v>
      </c>
      <c r="P968" s="9"/>
      <c r="Q968" s="9"/>
      <c r="R968" s="42" t="s">
        <v>1284</v>
      </c>
      <c r="S968" s="11" t="s">
        <v>1285</v>
      </c>
      <c r="T968" s="42" t="s">
        <v>1286</v>
      </c>
      <c r="U968" s="42" t="s">
        <v>1287</v>
      </c>
      <c r="V968" s="42" t="s">
        <v>1288</v>
      </c>
      <c r="W968" s="42"/>
      <c r="X968" s="42"/>
    </row>
    <row r="969" spans="1:25" s="5" customFormat="1" ht="51">
      <c r="A969" s="49">
        <v>958</v>
      </c>
      <c r="B969" s="11">
        <v>45292</v>
      </c>
      <c r="C969" s="42" t="s">
        <v>1923</v>
      </c>
      <c r="D969" s="42" t="s">
        <v>1360</v>
      </c>
      <c r="E969" s="42" t="s">
        <v>1273</v>
      </c>
      <c r="F969" s="42" t="s">
        <v>2686</v>
      </c>
      <c r="G969" s="42">
        <v>57</v>
      </c>
      <c r="H969" s="42" t="s">
        <v>1356</v>
      </c>
      <c r="I969" s="42" t="s">
        <v>1357</v>
      </c>
      <c r="J969" s="8">
        <v>2.5499999999999998</v>
      </c>
      <c r="K969" s="42">
        <v>3</v>
      </c>
      <c r="L969" s="42" t="s">
        <v>994</v>
      </c>
      <c r="M969" s="42"/>
      <c r="N969" s="9" t="s">
        <v>914</v>
      </c>
      <c r="O969" s="9">
        <v>47900.14</v>
      </c>
      <c r="P969" s="9"/>
      <c r="Q969" s="9"/>
      <c r="R969" s="42"/>
      <c r="S969" s="42"/>
      <c r="T969" s="42"/>
      <c r="U969" s="42"/>
      <c r="V969" s="42"/>
      <c r="W969" s="42"/>
      <c r="X969" s="42"/>
    </row>
    <row r="970" spans="1:25" s="5" customFormat="1" ht="63.75">
      <c r="A970" s="49">
        <v>959</v>
      </c>
      <c r="B970" s="11">
        <v>45292</v>
      </c>
      <c r="C970" s="42" t="s">
        <v>1923</v>
      </c>
      <c r="D970" s="42" t="s">
        <v>3966</v>
      </c>
      <c r="E970" s="42" t="s">
        <v>1274</v>
      </c>
      <c r="F970" s="42" t="s">
        <v>2686</v>
      </c>
      <c r="G970" s="42">
        <v>57</v>
      </c>
      <c r="H970" s="42" t="s">
        <v>443</v>
      </c>
      <c r="I970" s="42" t="s">
        <v>3219</v>
      </c>
      <c r="J970" s="8">
        <v>20.149999999999999</v>
      </c>
      <c r="K970" s="42">
        <v>4</v>
      </c>
      <c r="L970" s="42" t="s">
        <v>994</v>
      </c>
      <c r="M970" s="11">
        <v>40205</v>
      </c>
      <c r="N970" s="9" t="s">
        <v>1037</v>
      </c>
      <c r="O970" s="9">
        <v>378563.29</v>
      </c>
      <c r="P970" s="9"/>
      <c r="Q970" s="9"/>
      <c r="R970" s="42" t="s">
        <v>441</v>
      </c>
      <c r="S970" s="11">
        <v>42138</v>
      </c>
      <c r="T970" s="42" t="s">
        <v>266</v>
      </c>
      <c r="U970" s="42" t="s">
        <v>442</v>
      </c>
      <c r="V970" s="42">
        <v>26.78</v>
      </c>
      <c r="W970" s="42"/>
      <c r="X970" s="42"/>
    </row>
    <row r="971" spans="1:25" s="5" customFormat="1" ht="46.9" customHeight="1">
      <c r="A971" s="49">
        <v>960</v>
      </c>
      <c r="B971" s="11">
        <v>45292</v>
      </c>
      <c r="C971" s="42" t="s">
        <v>1923</v>
      </c>
      <c r="D971" s="42" t="s">
        <v>3221</v>
      </c>
      <c r="E971" s="42" t="s">
        <v>1275</v>
      </c>
      <c r="F971" s="42" t="s">
        <v>2686</v>
      </c>
      <c r="G971" s="42">
        <v>57</v>
      </c>
      <c r="H971" s="42" t="s">
        <v>3220</v>
      </c>
      <c r="I971" s="42" t="s">
        <v>3222</v>
      </c>
      <c r="J971" s="8">
        <v>2.82</v>
      </c>
      <c r="K971" s="42">
        <v>5</v>
      </c>
      <c r="L971" s="42" t="s">
        <v>994</v>
      </c>
      <c r="M971" s="42"/>
      <c r="N971" s="9" t="s">
        <v>914</v>
      </c>
      <c r="O971" s="9">
        <v>53065.85</v>
      </c>
      <c r="P971" s="9"/>
      <c r="Q971" s="9"/>
      <c r="R971" s="42"/>
      <c r="S971" s="42"/>
      <c r="T971" s="42"/>
      <c r="U971" s="42"/>
      <c r="V971" s="42"/>
      <c r="W971" s="42"/>
      <c r="X971" s="42"/>
    </row>
    <row r="972" spans="1:25" s="5" customFormat="1" ht="63.75">
      <c r="A972" s="49">
        <v>961</v>
      </c>
      <c r="B972" s="11">
        <v>45292</v>
      </c>
      <c r="C972" s="42" t="s">
        <v>1923</v>
      </c>
      <c r="D972" s="42" t="s">
        <v>3247</v>
      </c>
      <c r="E972" s="42" t="s">
        <v>1276</v>
      </c>
      <c r="F972" s="42" t="s">
        <v>2686</v>
      </c>
      <c r="G972" s="42">
        <v>57</v>
      </c>
      <c r="H972" s="42" t="s">
        <v>3248</v>
      </c>
      <c r="I972" s="42" t="s">
        <v>3249</v>
      </c>
      <c r="J972" s="8">
        <v>20.100000000000001</v>
      </c>
      <c r="K972" s="42">
        <v>6</v>
      </c>
      <c r="L972" s="42" t="s">
        <v>994</v>
      </c>
      <c r="M972" s="11">
        <v>38860</v>
      </c>
      <c r="N972" s="9" t="s">
        <v>1038</v>
      </c>
      <c r="O972" s="9">
        <v>392490.1</v>
      </c>
      <c r="P972" s="9"/>
      <c r="Q972" s="9"/>
      <c r="R972" s="42"/>
      <c r="S972" s="42"/>
      <c r="T972" s="42"/>
      <c r="U972" s="42"/>
      <c r="V972" s="42"/>
      <c r="W972" s="42"/>
      <c r="X972" s="42"/>
    </row>
    <row r="973" spans="1:25" s="5" customFormat="1" ht="51">
      <c r="A973" s="49">
        <v>962</v>
      </c>
      <c r="B973" s="11">
        <v>45292</v>
      </c>
      <c r="C973" s="42" t="s">
        <v>1923</v>
      </c>
      <c r="D973" s="42" t="s">
        <v>3250</v>
      </c>
      <c r="E973" s="42" t="s">
        <v>1277</v>
      </c>
      <c r="F973" s="42" t="s">
        <v>2686</v>
      </c>
      <c r="G973" s="42">
        <v>57</v>
      </c>
      <c r="H973" s="42" t="s">
        <v>2957</v>
      </c>
      <c r="I973" s="42" t="s">
        <v>3251</v>
      </c>
      <c r="J973" s="8">
        <v>3.51</v>
      </c>
      <c r="K973" s="42">
        <v>7</v>
      </c>
      <c r="L973" s="42" t="s">
        <v>994</v>
      </c>
      <c r="M973" s="42"/>
      <c r="N973" s="9" t="s">
        <v>914</v>
      </c>
      <c r="O973" s="9">
        <v>65933.14</v>
      </c>
      <c r="P973" s="9"/>
      <c r="Q973" s="9"/>
      <c r="R973" s="42"/>
      <c r="S973" s="42"/>
      <c r="T973" s="42"/>
      <c r="U973" s="42"/>
      <c r="V973" s="42"/>
      <c r="W973" s="42"/>
      <c r="X973" s="42"/>
    </row>
    <row r="974" spans="1:25" s="5" customFormat="1" ht="66.75" customHeight="1">
      <c r="A974" s="49">
        <v>963</v>
      </c>
      <c r="B974" s="11">
        <v>45292</v>
      </c>
      <c r="C974" s="42" t="s">
        <v>1923</v>
      </c>
      <c r="D974" s="42" t="s">
        <v>3252</v>
      </c>
      <c r="E974" s="42" t="s">
        <v>1278</v>
      </c>
      <c r="F974" s="42" t="s">
        <v>2686</v>
      </c>
      <c r="G974" s="42">
        <v>57</v>
      </c>
      <c r="H974" s="42" t="s">
        <v>2958</v>
      </c>
      <c r="I974" s="42" t="s">
        <v>3253</v>
      </c>
      <c r="J974" s="8">
        <v>34.979999999999997</v>
      </c>
      <c r="K974" s="42">
        <v>8</v>
      </c>
      <c r="L974" s="42" t="s">
        <v>994</v>
      </c>
      <c r="M974" s="11">
        <v>38281</v>
      </c>
      <c r="N974" s="9" t="s">
        <v>2587</v>
      </c>
      <c r="O974" s="9">
        <v>671207.6</v>
      </c>
      <c r="P974" s="9"/>
      <c r="Q974" s="9"/>
      <c r="R974" s="42" t="s">
        <v>312</v>
      </c>
      <c r="S974" s="11">
        <v>41059</v>
      </c>
      <c r="T974" s="42" t="s">
        <v>266</v>
      </c>
      <c r="U974" s="42" t="s">
        <v>313</v>
      </c>
      <c r="V974" s="42" t="s">
        <v>311</v>
      </c>
      <c r="W974" s="42"/>
      <c r="X974" s="42"/>
    </row>
    <row r="975" spans="1:25" s="5" customFormat="1" ht="63.75">
      <c r="A975" s="49">
        <v>964</v>
      </c>
      <c r="B975" s="11">
        <v>45292</v>
      </c>
      <c r="C975" s="42" t="s">
        <v>1923</v>
      </c>
      <c r="D975" s="42" t="s">
        <v>3255</v>
      </c>
      <c r="E975" s="42" t="s">
        <v>2531</v>
      </c>
      <c r="F975" s="42" t="s">
        <v>2686</v>
      </c>
      <c r="G975" s="42">
        <v>57</v>
      </c>
      <c r="H975" s="42" t="s">
        <v>1831</v>
      </c>
      <c r="I975" s="42" t="s">
        <v>3254</v>
      </c>
      <c r="J975" s="8">
        <v>21.36</v>
      </c>
      <c r="K975" s="42">
        <v>9</v>
      </c>
      <c r="L975" s="42" t="s">
        <v>994</v>
      </c>
      <c r="M975" s="11">
        <v>38460</v>
      </c>
      <c r="N975" s="9" t="s">
        <v>1371</v>
      </c>
      <c r="O975" s="9">
        <v>400693.15</v>
      </c>
      <c r="P975" s="9"/>
      <c r="Q975" s="9"/>
      <c r="R975" s="42" t="s">
        <v>1186</v>
      </c>
      <c r="S975" s="11">
        <v>41885</v>
      </c>
      <c r="T975" s="42" t="s">
        <v>266</v>
      </c>
      <c r="U975" s="42" t="s">
        <v>1187</v>
      </c>
      <c r="V975" s="42">
        <v>26.79</v>
      </c>
      <c r="W975" s="42"/>
      <c r="X975" s="42"/>
    </row>
    <row r="976" spans="1:25" s="5" customFormat="1" ht="63.75">
      <c r="A976" s="49">
        <v>965</v>
      </c>
      <c r="B976" s="11">
        <v>45292</v>
      </c>
      <c r="C976" s="42" t="s">
        <v>1923</v>
      </c>
      <c r="D976" s="42" t="s">
        <v>3258</v>
      </c>
      <c r="E976" s="42" t="s">
        <v>1281</v>
      </c>
      <c r="F976" s="42" t="s">
        <v>2686</v>
      </c>
      <c r="G976" s="42">
        <v>57</v>
      </c>
      <c r="H976" s="42" t="s">
        <v>3256</v>
      </c>
      <c r="I976" s="42" t="s">
        <v>3257</v>
      </c>
      <c r="J976" s="8">
        <v>15.88</v>
      </c>
      <c r="K976" s="42">
        <v>9</v>
      </c>
      <c r="L976" s="42" t="s">
        <v>994</v>
      </c>
      <c r="M976" s="11">
        <v>40023</v>
      </c>
      <c r="N976" s="9" t="s">
        <v>1950</v>
      </c>
      <c r="O976" s="9">
        <v>298372.81</v>
      </c>
      <c r="P976" s="9"/>
      <c r="Q976" s="9"/>
      <c r="R976" s="42"/>
      <c r="S976" s="42"/>
      <c r="T976" s="42"/>
      <c r="U976" s="42"/>
      <c r="V976" s="42"/>
      <c r="W976" s="42"/>
      <c r="X976" s="42"/>
    </row>
    <row r="977" spans="1:24" s="5" customFormat="1" ht="38.25">
      <c r="A977" s="49">
        <v>966</v>
      </c>
      <c r="B977" s="11">
        <v>45292</v>
      </c>
      <c r="C977" s="42" t="s">
        <v>1923</v>
      </c>
      <c r="D977" s="42" t="s">
        <v>686</v>
      </c>
      <c r="E977" s="42" t="s">
        <v>772</v>
      </c>
      <c r="F977" s="42" t="s">
        <v>2686</v>
      </c>
      <c r="G977" s="42">
        <v>58</v>
      </c>
      <c r="H977" s="42">
        <v>7</v>
      </c>
      <c r="I977" s="42"/>
      <c r="J977" s="8">
        <v>50</v>
      </c>
      <c r="K977" s="42">
        <v>2</v>
      </c>
      <c r="L977" s="42" t="s">
        <v>994</v>
      </c>
      <c r="M977" s="42"/>
      <c r="N977" s="9" t="s">
        <v>5941</v>
      </c>
      <c r="O977" s="9">
        <v>990574</v>
      </c>
      <c r="P977" s="9"/>
      <c r="Q977" s="9"/>
      <c r="R977" s="42" t="s">
        <v>1481</v>
      </c>
      <c r="S977" s="11">
        <v>33395</v>
      </c>
      <c r="T977" s="42" t="s">
        <v>266</v>
      </c>
      <c r="U977" s="42" t="s">
        <v>1482</v>
      </c>
      <c r="V977" s="42"/>
      <c r="W977" s="42"/>
      <c r="X977" s="42"/>
    </row>
    <row r="978" spans="1:24" s="5" customFormat="1" ht="38.25">
      <c r="A978" s="49">
        <v>967</v>
      </c>
      <c r="B978" s="11">
        <v>45292</v>
      </c>
      <c r="C978" s="42" t="s">
        <v>1923</v>
      </c>
      <c r="D978" s="42" t="s">
        <v>687</v>
      </c>
      <c r="E978" s="42" t="s">
        <v>477</v>
      </c>
      <c r="F978" s="42" t="s">
        <v>2686</v>
      </c>
      <c r="G978" s="42">
        <v>58</v>
      </c>
      <c r="H978" s="42">
        <v>50</v>
      </c>
      <c r="I978" s="42"/>
      <c r="J978" s="8">
        <v>50.1</v>
      </c>
      <c r="K978" s="42">
        <v>4</v>
      </c>
      <c r="L978" s="42" t="s">
        <v>994</v>
      </c>
      <c r="M978" s="42"/>
      <c r="N978" s="9" t="s">
        <v>5942</v>
      </c>
      <c r="O978" s="9">
        <v>992555.15</v>
      </c>
      <c r="P978" s="9"/>
      <c r="Q978" s="9"/>
      <c r="R978" s="42" t="s">
        <v>4532</v>
      </c>
      <c r="S978" s="42"/>
      <c r="T978" s="42"/>
      <c r="U978" s="42" t="s">
        <v>4533</v>
      </c>
      <c r="V978" s="42"/>
      <c r="W978" s="42"/>
      <c r="X978" s="42"/>
    </row>
    <row r="979" spans="1:24" s="5" customFormat="1" ht="38.25">
      <c r="A979" s="49">
        <v>968</v>
      </c>
      <c r="B979" s="11">
        <v>45292</v>
      </c>
      <c r="C979" s="42" t="s">
        <v>1923</v>
      </c>
      <c r="D979" s="42" t="s">
        <v>688</v>
      </c>
      <c r="E979" s="42" t="s">
        <v>478</v>
      </c>
      <c r="F979" s="42" t="s">
        <v>2686</v>
      </c>
      <c r="G979" s="42">
        <v>58</v>
      </c>
      <c r="H979" s="42">
        <v>51</v>
      </c>
      <c r="I979" s="42"/>
      <c r="J979" s="8">
        <v>50.3</v>
      </c>
      <c r="K979" s="42">
        <v>4</v>
      </c>
      <c r="L979" s="42" t="s">
        <v>994</v>
      </c>
      <c r="M979" s="42"/>
      <c r="N979" s="9" t="s">
        <v>5947</v>
      </c>
      <c r="O979" s="9">
        <v>981664.36</v>
      </c>
      <c r="P979" s="9"/>
      <c r="Q979" s="9"/>
      <c r="R979" s="42" t="s">
        <v>4862</v>
      </c>
      <c r="S979" s="42"/>
      <c r="T979" s="42"/>
      <c r="U979" s="42" t="s">
        <v>4863</v>
      </c>
      <c r="V979" s="42"/>
      <c r="W979" s="42"/>
      <c r="X979" s="42"/>
    </row>
    <row r="980" spans="1:24" s="5" customFormat="1" ht="38.25">
      <c r="A980" s="49">
        <v>969</v>
      </c>
      <c r="B980" s="11">
        <v>45292</v>
      </c>
      <c r="C980" s="42" t="s">
        <v>1923</v>
      </c>
      <c r="D980" s="42" t="s">
        <v>689</v>
      </c>
      <c r="E980" s="42" t="s">
        <v>1922</v>
      </c>
      <c r="F980" s="42" t="s">
        <v>2686</v>
      </c>
      <c r="G980" s="42">
        <v>58</v>
      </c>
      <c r="H980" s="42">
        <v>67</v>
      </c>
      <c r="I980" s="42"/>
      <c r="J980" s="8">
        <v>50.1</v>
      </c>
      <c r="K980" s="42">
        <v>8</v>
      </c>
      <c r="L980" s="42" t="s">
        <v>994</v>
      </c>
      <c r="M980" s="42"/>
      <c r="N980" s="9" t="s">
        <v>5943</v>
      </c>
      <c r="O980" s="9">
        <v>992555.15</v>
      </c>
      <c r="P980" s="9"/>
      <c r="Q980" s="9"/>
      <c r="R980" s="15" t="s">
        <v>4864</v>
      </c>
      <c r="S980" s="42"/>
      <c r="T980" s="42"/>
      <c r="U980" s="15" t="s">
        <v>4534</v>
      </c>
      <c r="V980" s="42"/>
      <c r="W980" s="42"/>
      <c r="X980" s="42"/>
    </row>
    <row r="981" spans="1:24" s="5" customFormat="1" ht="38.25">
      <c r="A981" s="49">
        <v>970</v>
      </c>
      <c r="B981" s="11">
        <v>45292</v>
      </c>
      <c r="C981" s="42" t="s">
        <v>1923</v>
      </c>
      <c r="D981" s="42" t="s">
        <v>690</v>
      </c>
      <c r="E981" s="42" t="s">
        <v>2723</v>
      </c>
      <c r="F981" s="42" t="s">
        <v>2686</v>
      </c>
      <c r="G981" s="42">
        <v>58</v>
      </c>
      <c r="H981" s="42">
        <v>68</v>
      </c>
      <c r="I981" s="42"/>
      <c r="J981" s="8">
        <v>65.7</v>
      </c>
      <c r="K981" s="42">
        <v>8</v>
      </c>
      <c r="L981" s="42" t="s">
        <v>994</v>
      </c>
      <c r="M981" s="42"/>
      <c r="N981" s="9" t="s">
        <v>5948</v>
      </c>
      <c r="O981" s="9">
        <v>1301614.24</v>
      </c>
      <c r="P981" s="9"/>
      <c r="Q981" s="9"/>
      <c r="R981" s="15" t="s">
        <v>4864</v>
      </c>
      <c r="S981" s="42"/>
      <c r="T981" s="42"/>
      <c r="U981" s="15" t="s">
        <v>4534</v>
      </c>
      <c r="V981" s="42"/>
      <c r="W981" s="42"/>
      <c r="X981" s="42"/>
    </row>
    <row r="982" spans="1:24" s="5" customFormat="1" ht="63.75">
      <c r="A982" s="49">
        <v>971</v>
      </c>
      <c r="B982" s="11">
        <v>45292</v>
      </c>
      <c r="C982" s="42" t="s">
        <v>1923</v>
      </c>
      <c r="D982" s="42" t="s">
        <v>691</v>
      </c>
      <c r="E982" s="42" t="s">
        <v>153</v>
      </c>
      <c r="F982" s="42" t="s">
        <v>2686</v>
      </c>
      <c r="G982" s="42">
        <v>62</v>
      </c>
      <c r="H982" s="42">
        <v>4</v>
      </c>
      <c r="I982" s="42"/>
      <c r="J982" s="8">
        <v>65.3</v>
      </c>
      <c r="K982" s="42">
        <v>1</v>
      </c>
      <c r="L982" s="42" t="s">
        <v>994</v>
      </c>
      <c r="M982" s="42"/>
      <c r="N982" s="9" t="s">
        <v>5944</v>
      </c>
      <c r="O982" s="9">
        <v>1293689.6399999999</v>
      </c>
      <c r="P982" s="9"/>
      <c r="Q982" s="9"/>
      <c r="R982" s="42" t="s">
        <v>3498</v>
      </c>
      <c r="S982" s="11">
        <v>43000</v>
      </c>
      <c r="T982" s="42" t="s">
        <v>266</v>
      </c>
      <c r="U982" s="42" t="s">
        <v>5045</v>
      </c>
      <c r="V982" s="42"/>
      <c r="W982" s="42"/>
      <c r="X982" s="42"/>
    </row>
    <row r="983" spans="1:24" s="5" customFormat="1" ht="63.75">
      <c r="A983" s="49">
        <v>972</v>
      </c>
      <c r="B983" s="11">
        <v>45292</v>
      </c>
      <c r="C983" s="42" t="s">
        <v>1923</v>
      </c>
      <c r="D983" s="42" t="s">
        <v>692</v>
      </c>
      <c r="E983" s="42" t="s">
        <v>2099</v>
      </c>
      <c r="F983" s="42" t="s">
        <v>2686</v>
      </c>
      <c r="G983" s="42">
        <v>62</v>
      </c>
      <c r="H983" s="42">
        <v>36</v>
      </c>
      <c r="I983" s="42"/>
      <c r="J983" s="8">
        <v>89.6</v>
      </c>
      <c r="K983" s="42">
        <v>9</v>
      </c>
      <c r="L983" s="42" t="s">
        <v>994</v>
      </c>
      <c r="M983" s="42"/>
      <c r="N983" s="9" t="s">
        <v>5945</v>
      </c>
      <c r="O983" s="9">
        <v>1775108.61</v>
      </c>
      <c r="P983" s="9"/>
      <c r="Q983" s="9"/>
      <c r="R983" s="42" t="s">
        <v>4535</v>
      </c>
      <c r="S983" s="42"/>
      <c r="T983" s="42"/>
      <c r="U983" s="42" t="s">
        <v>4536</v>
      </c>
      <c r="V983" s="42"/>
      <c r="W983" s="42"/>
      <c r="X983" s="42"/>
    </row>
    <row r="984" spans="1:24" s="5" customFormat="1" ht="51" customHeight="1">
      <c r="A984" s="49">
        <v>973</v>
      </c>
      <c r="B984" s="11">
        <v>45292</v>
      </c>
      <c r="C984" s="42" t="s">
        <v>1923</v>
      </c>
      <c r="D984" s="42" t="s">
        <v>693</v>
      </c>
      <c r="E984" s="42" t="s">
        <v>2692</v>
      </c>
      <c r="F984" s="42" t="s">
        <v>2686</v>
      </c>
      <c r="G984" s="42">
        <v>62</v>
      </c>
      <c r="H984" s="42">
        <v>53</v>
      </c>
      <c r="I984" s="42"/>
      <c r="J984" s="8">
        <v>89.4</v>
      </c>
      <c r="K984" s="42">
        <v>5</v>
      </c>
      <c r="L984" s="42" t="s">
        <v>994</v>
      </c>
      <c r="M984" s="42"/>
      <c r="N984" s="9" t="s">
        <v>5946</v>
      </c>
      <c r="O984" s="9">
        <v>1744747.39</v>
      </c>
      <c r="P984" s="9"/>
      <c r="Q984" s="9"/>
      <c r="R984" s="42" t="s">
        <v>1381</v>
      </c>
      <c r="S984" s="11" t="s">
        <v>1382</v>
      </c>
      <c r="T984" s="42" t="s">
        <v>2492</v>
      </c>
      <c r="U984" s="42" t="s">
        <v>1383</v>
      </c>
      <c r="V984" s="42" t="s">
        <v>1384</v>
      </c>
      <c r="W984" s="42"/>
      <c r="X984" s="42"/>
    </row>
    <row r="985" spans="1:24" s="5" customFormat="1" ht="51">
      <c r="A985" s="49">
        <v>974</v>
      </c>
      <c r="B985" s="11">
        <v>45292</v>
      </c>
      <c r="C985" s="42" t="s">
        <v>1923</v>
      </c>
      <c r="D985" s="42" t="s">
        <v>2313</v>
      </c>
      <c r="E985" s="42" t="s">
        <v>255</v>
      </c>
      <c r="F985" s="42" t="s">
        <v>2686</v>
      </c>
      <c r="G985" s="42">
        <v>66</v>
      </c>
      <c r="H985" s="42" t="s">
        <v>196</v>
      </c>
      <c r="I985" s="42" t="s">
        <v>197</v>
      </c>
      <c r="J985" s="8">
        <f>180.41*92/1000</f>
        <v>16.597720000000002</v>
      </c>
      <c r="K985" s="42">
        <v>2</v>
      </c>
      <c r="L985" s="42" t="s">
        <v>994</v>
      </c>
      <c r="M985" s="11">
        <v>38239</v>
      </c>
      <c r="N985" s="9" t="s">
        <v>2312</v>
      </c>
      <c r="O985" s="9">
        <v>318377.40999999997</v>
      </c>
      <c r="P985" s="9"/>
      <c r="Q985" s="9"/>
      <c r="R985" s="42" t="s">
        <v>1024</v>
      </c>
      <c r="S985" s="11">
        <v>42460</v>
      </c>
      <c r="T985" s="42" t="s">
        <v>266</v>
      </c>
      <c r="U985" s="42" t="s">
        <v>3228</v>
      </c>
      <c r="V985" s="42">
        <v>18.43</v>
      </c>
      <c r="W985" s="42"/>
      <c r="X985" s="42"/>
    </row>
    <row r="986" spans="1:24" s="5" customFormat="1" ht="38.25">
      <c r="A986" s="49">
        <v>975</v>
      </c>
      <c r="B986" s="11">
        <v>45292</v>
      </c>
      <c r="C986" s="42" t="s">
        <v>1923</v>
      </c>
      <c r="D986" s="42" t="s">
        <v>2311</v>
      </c>
      <c r="E986" s="42" t="s">
        <v>198</v>
      </c>
      <c r="F986" s="42" t="s">
        <v>2686</v>
      </c>
      <c r="G986" s="42">
        <v>66</v>
      </c>
      <c r="H986" s="42" t="s">
        <v>1348</v>
      </c>
      <c r="I986" s="42" t="s">
        <v>1349</v>
      </c>
      <c r="J986" s="8">
        <f>160.1*142/1000</f>
        <v>22.734200000000001</v>
      </c>
      <c r="K986" s="42">
        <v>2</v>
      </c>
      <c r="L986" s="42" t="s">
        <v>994</v>
      </c>
      <c r="M986" s="11">
        <v>38239</v>
      </c>
      <c r="N986" s="9" t="s">
        <v>2310</v>
      </c>
      <c r="O986" s="9">
        <v>436111.52</v>
      </c>
      <c r="P986" s="9"/>
      <c r="Q986" s="9"/>
      <c r="R986" s="42"/>
      <c r="S986" s="42"/>
      <c r="T986" s="42"/>
      <c r="U986" s="42"/>
      <c r="V986" s="42"/>
      <c r="W986" s="42"/>
      <c r="X986" s="42"/>
    </row>
    <row r="987" spans="1:24" s="5" customFormat="1" ht="90.75" customHeight="1">
      <c r="A987" s="49">
        <v>976</v>
      </c>
      <c r="B987" s="11">
        <v>45292</v>
      </c>
      <c r="C987" s="42" t="s">
        <v>1923</v>
      </c>
      <c r="D987" s="42" t="s">
        <v>1711</v>
      </c>
      <c r="E987" s="42" t="s">
        <v>1350</v>
      </c>
      <c r="F987" s="42" t="s">
        <v>2686</v>
      </c>
      <c r="G987" s="42">
        <v>66</v>
      </c>
      <c r="H987" s="42" t="s">
        <v>1351</v>
      </c>
      <c r="I987" s="42" t="s">
        <v>2842</v>
      </c>
      <c r="J987" s="8">
        <f>157.3*286/1000</f>
        <v>44.9878</v>
      </c>
      <c r="K987" s="42">
        <v>2</v>
      </c>
      <c r="L987" s="42" t="s">
        <v>994</v>
      </c>
      <c r="M987" s="11">
        <v>38288</v>
      </c>
      <c r="N987" s="9" t="s">
        <v>1710</v>
      </c>
      <c r="O987" s="9">
        <v>876266.52</v>
      </c>
      <c r="P987" s="9"/>
      <c r="Q987" s="9"/>
      <c r="R987" s="14" t="s">
        <v>45</v>
      </c>
      <c r="S987" s="11">
        <v>40246</v>
      </c>
      <c r="T987" s="42" t="s">
        <v>266</v>
      </c>
      <c r="U987" s="42" t="s">
        <v>46</v>
      </c>
      <c r="V987" s="42">
        <v>16.690000000000001</v>
      </c>
      <c r="W987" s="42"/>
      <c r="X987" s="42"/>
    </row>
    <row r="988" spans="1:24" s="5" customFormat="1" ht="38.25">
      <c r="A988" s="49">
        <v>977</v>
      </c>
      <c r="B988" s="11">
        <v>45292</v>
      </c>
      <c r="C988" s="42" t="s">
        <v>1923</v>
      </c>
      <c r="D988" s="42" t="s">
        <v>3183</v>
      </c>
      <c r="E988" s="42" t="s">
        <v>183</v>
      </c>
      <c r="F988" s="42" t="s">
        <v>2686</v>
      </c>
      <c r="G988" s="42">
        <v>66</v>
      </c>
      <c r="H988" s="42" t="s">
        <v>184</v>
      </c>
      <c r="I988" s="42" t="s">
        <v>185</v>
      </c>
      <c r="J988" s="8">
        <f>179.1*151/1000</f>
        <v>27.0441</v>
      </c>
      <c r="K988" s="42">
        <v>3</v>
      </c>
      <c r="L988" s="42" t="s">
        <v>994</v>
      </c>
      <c r="M988" s="11">
        <v>38313</v>
      </c>
      <c r="N988" s="9" t="s">
        <v>3182</v>
      </c>
      <c r="O988" s="9">
        <v>526761.46</v>
      </c>
      <c r="P988" s="9"/>
      <c r="Q988" s="9"/>
      <c r="R988" s="42"/>
      <c r="S988" s="42"/>
      <c r="T988" s="42"/>
      <c r="U988" s="42"/>
      <c r="V988" s="42"/>
      <c r="W988" s="42"/>
      <c r="X988" s="42"/>
    </row>
    <row r="989" spans="1:24" s="5" customFormat="1" ht="38.25">
      <c r="A989" s="49">
        <v>978</v>
      </c>
      <c r="B989" s="11">
        <v>45292</v>
      </c>
      <c r="C989" s="42" t="s">
        <v>1923</v>
      </c>
      <c r="D989" s="42" t="s">
        <v>1572</v>
      </c>
      <c r="E989" s="42" t="s">
        <v>697</v>
      </c>
      <c r="F989" s="42" t="s">
        <v>2686</v>
      </c>
      <c r="G989" s="42">
        <v>66</v>
      </c>
      <c r="H989" s="42" t="s">
        <v>698</v>
      </c>
      <c r="I989" s="42" t="s">
        <v>699</v>
      </c>
      <c r="J989" s="8">
        <f>158.81*108/1000</f>
        <v>17.151479999999999</v>
      </c>
      <c r="K989" s="42">
        <v>3</v>
      </c>
      <c r="L989" s="42" t="s">
        <v>994</v>
      </c>
      <c r="M989" s="11">
        <v>38338</v>
      </c>
      <c r="N989" s="9" t="s">
        <v>1571</v>
      </c>
      <c r="O989" s="9">
        <v>334053.26</v>
      </c>
      <c r="P989" s="9"/>
      <c r="Q989" s="9"/>
      <c r="R989" s="42"/>
      <c r="S989" s="42"/>
      <c r="T989" s="42"/>
      <c r="U989" s="42" t="s">
        <v>3499</v>
      </c>
      <c r="V989" s="42"/>
      <c r="W989" s="42"/>
      <c r="X989" s="42"/>
    </row>
    <row r="990" spans="1:24" s="5" customFormat="1" ht="38.25">
      <c r="A990" s="49">
        <v>979</v>
      </c>
      <c r="B990" s="11">
        <v>45292</v>
      </c>
      <c r="C990" s="42" t="s">
        <v>1923</v>
      </c>
      <c r="D990" s="42" t="s">
        <v>1105</v>
      </c>
      <c r="E990" s="42" t="s">
        <v>700</v>
      </c>
      <c r="F990" s="42" t="s">
        <v>2686</v>
      </c>
      <c r="G990" s="42">
        <v>66</v>
      </c>
      <c r="H990" s="42" t="s">
        <v>701</v>
      </c>
      <c r="I990" s="42" t="s">
        <v>671</v>
      </c>
      <c r="J990" s="8">
        <f>179.33*217/1000</f>
        <v>38.914610000000003</v>
      </c>
      <c r="K990" s="42">
        <v>4</v>
      </c>
      <c r="L990" s="42" t="s">
        <v>994</v>
      </c>
      <c r="M990" s="11">
        <v>38281</v>
      </c>
      <c r="N990" s="9" t="s">
        <v>1104</v>
      </c>
      <c r="O990" s="9">
        <v>757846.91</v>
      </c>
      <c r="P990" s="9"/>
      <c r="Q990" s="9"/>
      <c r="R990" s="42"/>
      <c r="S990" s="42"/>
      <c r="T990" s="42"/>
      <c r="U990" s="42"/>
      <c r="V990" s="42"/>
      <c r="W990" s="42"/>
      <c r="X990" s="42"/>
    </row>
    <row r="991" spans="1:24" s="5" customFormat="1" ht="51">
      <c r="A991" s="49">
        <v>980</v>
      </c>
      <c r="B991" s="11">
        <v>45292</v>
      </c>
      <c r="C991" s="42" t="s">
        <v>1923</v>
      </c>
      <c r="D991" s="42" t="s">
        <v>1905</v>
      </c>
      <c r="E991" s="42" t="s">
        <v>672</v>
      </c>
      <c r="F991" s="42" t="s">
        <v>2686</v>
      </c>
      <c r="G991" s="42">
        <v>66</v>
      </c>
      <c r="H991" s="42" t="s">
        <v>2152</v>
      </c>
      <c r="I991" s="42" t="s">
        <v>2153</v>
      </c>
      <c r="J991" s="8">
        <f>179.79*220/1000</f>
        <v>39.553799999999995</v>
      </c>
      <c r="K991" s="42">
        <v>4</v>
      </c>
      <c r="L991" s="42" t="s">
        <v>994</v>
      </c>
      <c r="M991" s="11">
        <v>38484</v>
      </c>
      <c r="N991" s="9" t="s">
        <v>1904</v>
      </c>
      <c r="O991" s="9">
        <v>44587.19</v>
      </c>
      <c r="P991" s="9"/>
      <c r="Q991" s="9"/>
      <c r="R991" s="42" t="s">
        <v>4677</v>
      </c>
      <c r="S991" s="11">
        <v>43458</v>
      </c>
      <c r="T991" s="42" t="s">
        <v>266</v>
      </c>
      <c r="U991" s="42" t="s">
        <v>4676</v>
      </c>
      <c r="V991" s="42"/>
      <c r="W991" s="42"/>
      <c r="X991" s="42"/>
    </row>
    <row r="992" spans="1:24" s="5" customFormat="1" ht="38.25">
      <c r="A992" s="49">
        <v>981</v>
      </c>
      <c r="B992" s="11">
        <v>45292</v>
      </c>
      <c r="C992" s="42" t="s">
        <v>1923</v>
      </c>
      <c r="D992" s="42" t="s">
        <v>1709</v>
      </c>
      <c r="E992" s="42" t="s">
        <v>2154</v>
      </c>
      <c r="F992" s="42" t="s">
        <v>2686</v>
      </c>
      <c r="G992" s="42">
        <v>66</v>
      </c>
      <c r="H992" s="42" t="s">
        <v>2155</v>
      </c>
      <c r="I992" s="42" t="s">
        <v>2156</v>
      </c>
      <c r="J992" s="8">
        <f>176.78*174/1000</f>
        <v>30.759720000000002</v>
      </c>
      <c r="K992" s="42">
        <v>5</v>
      </c>
      <c r="L992" s="42" t="s">
        <v>994</v>
      </c>
      <c r="M992" s="11">
        <v>38351</v>
      </c>
      <c r="N992" s="9" t="s">
        <v>1708</v>
      </c>
      <c r="O992" s="9">
        <v>590132.31000000006</v>
      </c>
      <c r="P992" s="9"/>
      <c r="Q992" s="9"/>
      <c r="R992" s="42" t="s">
        <v>3316</v>
      </c>
      <c r="S992" s="42"/>
      <c r="T992" s="42"/>
      <c r="U992" s="42"/>
      <c r="V992" s="42"/>
      <c r="W992" s="42" t="s">
        <v>3981</v>
      </c>
      <c r="X992" s="42"/>
    </row>
    <row r="993" spans="1:24" s="5" customFormat="1" ht="38.25">
      <c r="A993" s="49">
        <v>982</v>
      </c>
      <c r="B993" s="11">
        <v>45292</v>
      </c>
      <c r="C993" s="42" t="s">
        <v>1923</v>
      </c>
      <c r="D993" s="42" t="s">
        <v>694</v>
      </c>
      <c r="E993" s="42" t="s">
        <v>305</v>
      </c>
      <c r="F993" s="42" t="s">
        <v>2686</v>
      </c>
      <c r="G993" s="42">
        <v>67</v>
      </c>
      <c r="H993" s="42">
        <v>31</v>
      </c>
      <c r="I993" s="42"/>
      <c r="J993" s="8">
        <v>44.8</v>
      </c>
      <c r="K993" s="42">
        <v>4</v>
      </c>
      <c r="L993" s="42" t="s">
        <v>994</v>
      </c>
      <c r="M993" s="42"/>
      <c r="N993" s="9" t="s">
        <v>6093</v>
      </c>
      <c r="O993" s="9">
        <v>887554.3</v>
      </c>
      <c r="P993" s="9"/>
      <c r="Q993" s="9"/>
      <c r="R993" s="42" t="s">
        <v>4537</v>
      </c>
      <c r="S993" s="11"/>
      <c r="T993" s="42"/>
      <c r="U993" s="42" t="s">
        <v>4538</v>
      </c>
      <c r="V993" s="42"/>
      <c r="W993" s="42"/>
      <c r="X993" s="42"/>
    </row>
    <row r="994" spans="1:24" s="5" customFormat="1" ht="63.75">
      <c r="A994" s="49">
        <v>983</v>
      </c>
      <c r="B994" s="11">
        <v>45292</v>
      </c>
      <c r="C994" s="42" t="s">
        <v>1923</v>
      </c>
      <c r="D994" s="42" t="s">
        <v>6130</v>
      </c>
      <c r="E994" s="42" t="s">
        <v>2483</v>
      </c>
      <c r="F994" s="42" t="s">
        <v>2686</v>
      </c>
      <c r="G994" s="42">
        <v>67</v>
      </c>
      <c r="H994" s="42">
        <v>48</v>
      </c>
      <c r="I994" s="42"/>
      <c r="J994" s="8">
        <v>47.95</v>
      </c>
      <c r="K994" s="42">
        <v>5</v>
      </c>
      <c r="L994" s="42" t="s">
        <v>994</v>
      </c>
      <c r="M994" s="42"/>
      <c r="N994" s="9" t="s">
        <v>2909</v>
      </c>
      <c r="O994" s="9">
        <v>901649.76</v>
      </c>
      <c r="P994" s="9"/>
      <c r="Q994" s="9"/>
      <c r="R994" s="42" t="s">
        <v>4978</v>
      </c>
      <c r="S994" s="11" t="s">
        <v>4979</v>
      </c>
      <c r="T994" s="42" t="s">
        <v>266</v>
      </c>
      <c r="U994" s="42" t="s">
        <v>1486</v>
      </c>
      <c r="V994" s="42"/>
      <c r="W994" s="42"/>
      <c r="X994" s="42"/>
    </row>
    <row r="995" spans="1:24" s="5" customFormat="1" ht="38.25">
      <c r="A995" s="49">
        <v>984</v>
      </c>
      <c r="B995" s="11">
        <v>45292</v>
      </c>
      <c r="C995" s="42" t="s">
        <v>1923</v>
      </c>
      <c r="D995" s="42" t="s">
        <v>695</v>
      </c>
      <c r="E995" s="42" t="s">
        <v>2507</v>
      </c>
      <c r="F995" s="42" t="s">
        <v>2686</v>
      </c>
      <c r="G995" s="42">
        <v>67</v>
      </c>
      <c r="H995" s="42">
        <v>107</v>
      </c>
      <c r="I995" s="42"/>
      <c r="J995" s="8">
        <v>47.7</v>
      </c>
      <c r="K995" s="42">
        <v>5</v>
      </c>
      <c r="L995" s="42" t="s">
        <v>994</v>
      </c>
      <c r="M995" s="42"/>
      <c r="N995" s="9" t="s">
        <v>6092</v>
      </c>
      <c r="O995" s="9">
        <v>945007.6</v>
      </c>
      <c r="P995" s="9"/>
      <c r="Q995" s="9"/>
      <c r="R995" s="42" t="s">
        <v>4539</v>
      </c>
      <c r="S995" s="42"/>
      <c r="T995" s="42"/>
      <c r="U995" s="42" t="s">
        <v>4540</v>
      </c>
      <c r="V995" s="42"/>
      <c r="W995" s="42"/>
      <c r="X995" s="42"/>
    </row>
    <row r="996" spans="1:24" s="5" customFormat="1" ht="38.25">
      <c r="A996" s="49">
        <v>985</v>
      </c>
      <c r="B996" s="11">
        <v>45292</v>
      </c>
      <c r="C996" s="42" t="s">
        <v>1923</v>
      </c>
      <c r="D996" s="42" t="s">
        <v>2075</v>
      </c>
      <c r="E996" s="42" t="s">
        <v>2866</v>
      </c>
      <c r="F996" s="42" t="s">
        <v>2686</v>
      </c>
      <c r="G996" s="42">
        <v>68</v>
      </c>
      <c r="H996" s="42" t="s">
        <v>2440</v>
      </c>
      <c r="I996" s="42" t="s">
        <v>2441</v>
      </c>
      <c r="J996" s="8">
        <f>189.32*348/1000</f>
        <v>65.883359999999996</v>
      </c>
      <c r="K996" s="42">
        <v>1</v>
      </c>
      <c r="L996" s="42" t="s">
        <v>994</v>
      </c>
      <c r="M996" s="11">
        <v>38469</v>
      </c>
      <c r="N996" s="9" t="s">
        <v>2074</v>
      </c>
      <c r="O996" s="9">
        <v>1263710.93</v>
      </c>
      <c r="P996" s="9"/>
      <c r="Q996" s="9"/>
      <c r="R996" s="42"/>
      <c r="S996" s="42"/>
      <c r="T996" s="42"/>
      <c r="U996" s="42"/>
      <c r="V996" s="42"/>
      <c r="W996" s="42"/>
      <c r="X996" s="42"/>
    </row>
    <row r="997" spans="1:24" s="5" customFormat="1" ht="26.25" customHeight="1">
      <c r="A997" s="49">
        <v>986</v>
      </c>
      <c r="B997" s="11">
        <v>45292</v>
      </c>
      <c r="C997" s="42" t="s">
        <v>1923</v>
      </c>
      <c r="D997" s="42" t="s">
        <v>1970</v>
      </c>
      <c r="E997" s="42" t="s">
        <v>3044</v>
      </c>
      <c r="F997" s="42" t="s">
        <v>2686</v>
      </c>
      <c r="G997" s="42">
        <v>68</v>
      </c>
      <c r="H997" s="42" t="s">
        <v>3045</v>
      </c>
      <c r="I997" s="42"/>
      <c r="J997" s="8">
        <v>46.9</v>
      </c>
      <c r="K997" s="42">
        <v>1</v>
      </c>
      <c r="L997" s="42" t="s">
        <v>994</v>
      </c>
      <c r="M997" s="11">
        <v>40056</v>
      </c>
      <c r="N997" s="9" t="s">
        <v>1969</v>
      </c>
      <c r="O997" s="9">
        <v>501566.08</v>
      </c>
      <c r="P997" s="9"/>
      <c r="Q997" s="9"/>
      <c r="R997" s="42" t="s">
        <v>1487</v>
      </c>
      <c r="S997" s="11">
        <v>41221</v>
      </c>
      <c r="T997" s="42" t="s">
        <v>266</v>
      </c>
      <c r="U997" s="42" t="s">
        <v>1488</v>
      </c>
      <c r="V997" s="42"/>
      <c r="W997" s="42"/>
      <c r="X997" s="42"/>
    </row>
    <row r="998" spans="1:24" s="5" customFormat="1" ht="38.25">
      <c r="A998" s="49">
        <v>987</v>
      </c>
      <c r="B998" s="11">
        <v>45292</v>
      </c>
      <c r="C998" s="42" t="s">
        <v>1923</v>
      </c>
      <c r="D998" s="42" t="s">
        <v>3585</v>
      </c>
      <c r="E998" s="42" t="s">
        <v>3046</v>
      </c>
      <c r="F998" s="42" t="s">
        <v>2686</v>
      </c>
      <c r="G998" s="42">
        <v>68</v>
      </c>
      <c r="H998" s="42" t="s">
        <v>125</v>
      </c>
      <c r="I998" s="42" t="s">
        <v>2676</v>
      </c>
      <c r="J998" s="8">
        <f>182.6*187/1000</f>
        <v>34.1462</v>
      </c>
      <c r="K998" s="42">
        <v>2</v>
      </c>
      <c r="L998" s="42" t="s">
        <v>994</v>
      </c>
      <c r="M998" s="11">
        <v>38344</v>
      </c>
      <c r="N998" s="9" t="s">
        <v>3584</v>
      </c>
      <c r="O998" s="9">
        <v>641414.85</v>
      </c>
      <c r="P998" s="9"/>
      <c r="Q998" s="9"/>
      <c r="R998" s="42"/>
      <c r="S998" s="42"/>
      <c r="T998" s="42"/>
      <c r="U998" s="42"/>
      <c r="V998" s="42"/>
      <c r="W998" s="42"/>
      <c r="X998" s="42"/>
    </row>
    <row r="999" spans="1:24" s="5" customFormat="1" ht="42.6" customHeight="1">
      <c r="A999" s="49">
        <v>988</v>
      </c>
      <c r="B999" s="11">
        <v>45292</v>
      </c>
      <c r="C999" s="42" t="s">
        <v>1923</v>
      </c>
      <c r="D999" s="42" t="s">
        <v>2475</v>
      </c>
      <c r="E999" s="42" t="s">
        <v>1363</v>
      </c>
      <c r="F999" s="42" t="s">
        <v>2686</v>
      </c>
      <c r="G999" s="42">
        <v>68</v>
      </c>
      <c r="H999" s="42" t="s">
        <v>1364</v>
      </c>
      <c r="I999" s="42" t="s">
        <v>3567</v>
      </c>
      <c r="J999" s="8">
        <v>17.920000000000002</v>
      </c>
      <c r="K999" s="42">
        <v>3</v>
      </c>
      <c r="L999" s="42" t="s">
        <v>994</v>
      </c>
      <c r="M999" s="11">
        <v>41940</v>
      </c>
      <c r="N999" s="9" t="s">
        <v>2474</v>
      </c>
      <c r="O999" s="9">
        <v>336405.53</v>
      </c>
      <c r="P999" s="9"/>
      <c r="Q999" s="9"/>
      <c r="R999" s="42" t="s">
        <v>209</v>
      </c>
      <c r="S999" s="11">
        <v>40403</v>
      </c>
      <c r="T999" s="42" t="s">
        <v>266</v>
      </c>
      <c r="U999" s="42" t="s">
        <v>1489</v>
      </c>
      <c r="V999" s="42"/>
      <c r="W999" s="42"/>
      <c r="X999" s="42"/>
    </row>
    <row r="1000" spans="1:24" s="5" customFormat="1" ht="38.25">
      <c r="A1000" s="49">
        <v>989</v>
      </c>
      <c r="B1000" s="11">
        <v>45292</v>
      </c>
      <c r="C1000" s="42" t="s">
        <v>1923</v>
      </c>
      <c r="D1000" s="42" t="s">
        <v>1972</v>
      </c>
      <c r="E1000" s="42" t="s">
        <v>468</v>
      </c>
      <c r="F1000" s="42" t="s">
        <v>2686</v>
      </c>
      <c r="G1000" s="42">
        <v>68</v>
      </c>
      <c r="H1000" s="42" t="s">
        <v>469</v>
      </c>
      <c r="I1000" s="42" t="s">
        <v>3568</v>
      </c>
      <c r="J1000" s="8">
        <v>16.649999999999999</v>
      </c>
      <c r="K1000" s="42">
        <v>3</v>
      </c>
      <c r="L1000" s="42" t="s">
        <v>994</v>
      </c>
      <c r="M1000" s="11">
        <v>41968</v>
      </c>
      <c r="N1000" s="9" t="s">
        <v>1971</v>
      </c>
      <c r="O1000" s="9">
        <v>312816.11</v>
      </c>
      <c r="P1000" s="9"/>
      <c r="Q1000" s="9"/>
      <c r="R1000" s="42"/>
      <c r="S1000" s="42"/>
      <c r="T1000" s="42"/>
      <c r="U1000" s="42"/>
      <c r="V1000" s="42"/>
      <c r="W1000" s="42"/>
      <c r="X1000" s="42"/>
    </row>
    <row r="1001" spans="1:24" s="5" customFormat="1" ht="108" customHeight="1">
      <c r="A1001" s="49">
        <v>990</v>
      </c>
      <c r="B1001" s="11">
        <v>45292</v>
      </c>
      <c r="C1001" s="42" t="s">
        <v>1923</v>
      </c>
      <c r="D1001" s="42" t="s">
        <v>3505</v>
      </c>
      <c r="E1001" s="42" t="s">
        <v>470</v>
      </c>
      <c r="F1001" s="42" t="s">
        <v>2686</v>
      </c>
      <c r="G1001" s="42">
        <v>68</v>
      </c>
      <c r="H1001" s="42" t="s">
        <v>1046</v>
      </c>
      <c r="I1001" s="42" t="s">
        <v>4000</v>
      </c>
      <c r="J1001" s="8">
        <v>16.77</v>
      </c>
      <c r="K1001" s="42">
        <v>3</v>
      </c>
      <c r="L1001" s="42" t="s">
        <v>994</v>
      </c>
      <c r="M1001" s="11">
        <v>38441</v>
      </c>
      <c r="N1001" s="9" t="s">
        <v>4001</v>
      </c>
      <c r="O1001" s="9">
        <v>314991.34999999998</v>
      </c>
      <c r="P1001" s="9">
        <v>314991.34999999998</v>
      </c>
      <c r="Q1001" s="9">
        <v>314991.34999999998</v>
      </c>
      <c r="R1001" s="42" t="s">
        <v>3899</v>
      </c>
      <c r="S1001" s="11" t="s">
        <v>3900</v>
      </c>
      <c r="T1001" s="42" t="s">
        <v>3898</v>
      </c>
      <c r="U1001" s="42" t="s">
        <v>3901</v>
      </c>
      <c r="V1001" s="42" t="s">
        <v>3902</v>
      </c>
      <c r="W1001" s="42"/>
      <c r="X1001" s="42"/>
    </row>
    <row r="1002" spans="1:24" s="5" customFormat="1" ht="38.25">
      <c r="A1002" s="49">
        <v>991</v>
      </c>
      <c r="B1002" s="11">
        <v>45292</v>
      </c>
      <c r="C1002" s="42" t="s">
        <v>1923</v>
      </c>
      <c r="D1002" s="42" t="s">
        <v>2695</v>
      </c>
      <c r="E1002" s="42" t="s">
        <v>930</v>
      </c>
      <c r="F1002" s="42" t="s">
        <v>2686</v>
      </c>
      <c r="G1002" s="42">
        <v>68</v>
      </c>
      <c r="H1002" s="42" t="s">
        <v>931</v>
      </c>
      <c r="I1002" s="42" t="s">
        <v>932</v>
      </c>
      <c r="J1002" s="8">
        <f>180.7*125/1000</f>
        <v>22.587499999999999</v>
      </c>
      <c r="K1002" s="42">
        <v>5</v>
      </c>
      <c r="L1002" s="42" t="s">
        <v>994</v>
      </c>
      <c r="M1002" s="11">
        <v>38537</v>
      </c>
      <c r="N1002" s="9" t="s">
        <v>2694</v>
      </c>
      <c r="O1002" s="9">
        <v>424291.96</v>
      </c>
      <c r="P1002" s="9"/>
      <c r="Q1002" s="9"/>
      <c r="R1002" s="42"/>
      <c r="S1002" s="42"/>
      <c r="T1002" s="42"/>
      <c r="U1002" s="42"/>
      <c r="V1002" s="42"/>
      <c r="W1002" s="42"/>
      <c r="X1002" s="42"/>
    </row>
    <row r="1003" spans="1:24" s="5" customFormat="1" ht="38.25">
      <c r="A1003" s="49">
        <v>992</v>
      </c>
      <c r="B1003" s="11">
        <v>45292</v>
      </c>
      <c r="C1003" s="42" t="s">
        <v>1923</v>
      </c>
      <c r="D1003" s="42" t="s">
        <v>2844</v>
      </c>
      <c r="E1003" s="42" t="s">
        <v>3302</v>
      </c>
      <c r="F1003" s="42" t="s">
        <v>2686</v>
      </c>
      <c r="G1003" s="42">
        <v>79</v>
      </c>
      <c r="H1003" s="42">
        <v>53</v>
      </c>
      <c r="I1003" s="42"/>
      <c r="J1003" s="8">
        <v>64.5</v>
      </c>
      <c r="K1003" s="42">
        <v>2</v>
      </c>
      <c r="L1003" s="42" t="s">
        <v>994</v>
      </c>
      <c r="M1003" s="42"/>
      <c r="N1003" s="9" t="s">
        <v>5986</v>
      </c>
      <c r="O1003" s="9">
        <v>1256322.6100000001</v>
      </c>
      <c r="P1003" s="9"/>
      <c r="Q1003" s="9"/>
      <c r="R1003" s="42" t="s">
        <v>1490</v>
      </c>
      <c r="S1003" s="11">
        <v>26695</v>
      </c>
      <c r="T1003" s="42" t="s">
        <v>266</v>
      </c>
      <c r="U1003" s="42" t="s">
        <v>1491</v>
      </c>
      <c r="V1003" s="42"/>
      <c r="W1003" s="42"/>
      <c r="X1003" s="42"/>
    </row>
    <row r="1004" spans="1:24" s="5" customFormat="1" ht="54.75" customHeight="1">
      <c r="A1004" s="49">
        <v>993</v>
      </c>
      <c r="B1004" s="11">
        <v>45292</v>
      </c>
      <c r="C1004" s="42" t="s">
        <v>1923</v>
      </c>
      <c r="D1004" s="42" t="s">
        <v>171</v>
      </c>
      <c r="E1004" s="42" t="s">
        <v>3636</v>
      </c>
      <c r="F1004" s="42" t="s">
        <v>1447</v>
      </c>
      <c r="G1004" s="42" t="s">
        <v>1448</v>
      </c>
      <c r="H1004" s="42">
        <v>1</v>
      </c>
      <c r="I1004" s="42"/>
      <c r="J1004" s="8">
        <v>61.7</v>
      </c>
      <c r="K1004" s="42">
        <v>1</v>
      </c>
      <c r="L1004" s="42" t="s">
        <v>994</v>
      </c>
      <c r="M1004" s="11">
        <v>42747</v>
      </c>
      <c r="N1004" s="9" t="s">
        <v>3582</v>
      </c>
      <c r="O1004" s="9">
        <v>1151916.17</v>
      </c>
      <c r="P1004" s="9">
        <v>2112600</v>
      </c>
      <c r="Q1004" s="9">
        <v>2112600</v>
      </c>
      <c r="R1004" s="42" t="s">
        <v>3623</v>
      </c>
      <c r="S1004" s="11">
        <v>42803</v>
      </c>
      <c r="T1004" s="42" t="s">
        <v>266</v>
      </c>
      <c r="U1004" s="42" t="s">
        <v>1492</v>
      </c>
      <c r="V1004" s="42"/>
      <c r="W1004" s="42"/>
      <c r="X1004" s="42"/>
    </row>
    <row r="1005" spans="1:24" s="5" customFormat="1" ht="57" customHeight="1">
      <c r="A1005" s="49">
        <v>994</v>
      </c>
      <c r="B1005" s="11">
        <v>45292</v>
      </c>
      <c r="C1005" s="42" t="s">
        <v>1923</v>
      </c>
      <c r="D1005" s="42" t="s">
        <v>506</v>
      </c>
      <c r="E1005" s="42" t="s">
        <v>506</v>
      </c>
      <c r="F1005" s="42" t="s">
        <v>1447</v>
      </c>
      <c r="G1005" s="42" t="s">
        <v>1448</v>
      </c>
      <c r="H1005" s="42">
        <v>77</v>
      </c>
      <c r="I1005" s="42"/>
      <c r="J1005" s="8">
        <v>50</v>
      </c>
      <c r="K1005" s="42">
        <v>1</v>
      </c>
      <c r="L1005" s="42" t="s">
        <v>994</v>
      </c>
      <c r="M1005" s="11">
        <v>42746</v>
      </c>
      <c r="N1005" s="9" t="s">
        <v>3062</v>
      </c>
      <c r="O1005" s="9">
        <v>933481.5</v>
      </c>
      <c r="P1005" s="9">
        <v>1750000</v>
      </c>
      <c r="Q1005" s="9">
        <v>1750000</v>
      </c>
      <c r="R1005" s="42" t="s">
        <v>3617</v>
      </c>
      <c r="S1005" s="11">
        <v>42949</v>
      </c>
      <c r="T1005" s="42" t="s">
        <v>266</v>
      </c>
      <c r="U1005" s="42" t="s">
        <v>3618</v>
      </c>
      <c r="V1005" s="42"/>
      <c r="W1005" s="42"/>
      <c r="X1005" s="42"/>
    </row>
    <row r="1006" spans="1:24" s="5" customFormat="1" ht="55.9" customHeight="1">
      <c r="A1006" s="49">
        <v>995</v>
      </c>
      <c r="B1006" s="11">
        <v>45292</v>
      </c>
      <c r="C1006" s="42" t="s">
        <v>1923</v>
      </c>
      <c r="D1006" s="42" t="s">
        <v>170</v>
      </c>
      <c r="E1006" s="42" t="s">
        <v>3637</v>
      </c>
      <c r="F1006" s="42" t="s">
        <v>1447</v>
      </c>
      <c r="G1006" s="42" t="s">
        <v>1448</v>
      </c>
      <c r="H1006" s="42">
        <v>275</v>
      </c>
      <c r="I1006" s="42"/>
      <c r="J1006" s="8">
        <v>32.299999999999997</v>
      </c>
      <c r="K1006" s="42">
        <v>16</v>
      </c>
      <c r="L1006" s="42" t="s">
        <v>994</v>
      </c>
      <c r="M1006" s="11">
        <v>42747</v>
      </c>
      <c r="N1006" s="9" t="s">
        <v>1814</v>
      </c>
      <c r="O1006" s="9">
        <v>603029.05000000005</v>
      </c>
      <c r="P1006" s="9">
        <v>1120000</v>
      </c>
      <c r="Q1006" s="9">
        <v>1120000</v>
      </c>
      <c r="R1006" s="42" t="s">
        <v>3622</v>
      </c>
      <c r="S1006" s="11">
        <v>42803</v>
      </c>
      <c r="T1006" s="42" t="s">
        <v>266</v>
      </c>
      <c r="U1006" s="42" t="s">
        <v>1493</v>
      </c>
      <c r="V1006" s="42"/>
      <c r="W1006" s="42"/>
      <c r="X1006" s="42"/>
    </row>
    <row r="1007" spans="1:24" s="5" customFormat="1" ht="28.5" customHeight="1">
      <c r="A1007" s="49">
        <v>996</v>
      </c>
      <c r="B1007" s="11">
        <v>45292</v>
      </c>
      <c r="C1007" s="42" t="s">
        <v>1923</v>
      </c>
      <c r="D1007" s="42"/>
      <c r="E1007" s="42" t="s">
        <v>3651</v>
      </c>
      <c r="F1007" s="42" t="s">
        <v>2352</v>
      </c>
      <c r="G1007" s="42">
        <v>15</v>
      </c>
      <c r="H1007" s="42">
        <v>7</v>
      </c>
      <c r="I1007" s="42"/>
      <c r="J1007" s="8">
        <v>43.14</v>
      </c>
      <c r="K1007" s="42">
        <v>2</v>
      </c>
      <c r="L1007" s="42" t="s">
        <v>994</v>
      </c>
      <c r="M1007" s="42"/>
      <c r="N1007" s="9" t="s">
        <v>1569</v>
      </c>
      <c r="O1007" s="9"/>
      <c r="P1007" s="9"/>
      <c r="Q1007" s="9"/>
      <c r="R1007" s="42" t="s">
        <v>2101</v>
      </c>
      <c r="S1007" s="11">
        <v>33113</v>
      </c>
      <c r="T1007" s="42" t="s">
        <v>266</v>
      </c>
      <c r="U1007" s="42" t="s">
        <v>2102</v>
      </c>
      <c r="V1007" s="42"/>
      <c r="W1007" s="42"/>
      <c r="X1007" s="42" t="s">
        <v>3960</v>
      </c>
    </row>
    <row r="1008" spans="1:24" s="5" customFormat="1" ht="63.75">
      <c r="A1008" s="49">
        <v>997</v>
      </c>
      <c r="B1008" s="11">
        <v>45292</v>
      </c>
      <c r="C1008" s="42" t="s">
        <v>1923</v>
      </c>
      <c r="D1008" s="42" t="s">
        <v>2845</v>
      </c>
      <c r="E1008" s="42" t="s">
        <v>536</v>
      </c>
      <c r="F1008" s="42" t="s">
        <v>2352</v>
      </c>
      <c r="G1008" s="42">
        <v>17</v>
      </c>
      <c r="H1008" s="42">
        <v>8</v>
      </c>
      <c r="I1008" s="42"/>
      <c r="J1008" s="8">
        <v>36.57</v>
      </c>
      <c r="K1008" s="42">
        <v>1</v>
      </c>
      <c r="L1008" s="42" t="s">
        <v>994</v>
      </c>
      <c r="M1008" s="42"/>
      <c r="N1008" s="9" t="s">
        <v>3289</v>
      </c>
      <c r="O1008" s="9">
        <v>714292.55</v>
      </c>
      <c r="P1008" s="9">
        <v>714292.55</v>
      </c>
      <c r="Q1008" s="9">
        <v>714292.55</v>
      </c>
      <c r="R1008" s="42" t="s">
        <v>4597</v>
      </c>
      <c r="S1008" s="11" t="s">
        <v>4598</v>
      </c>
      <c r="T1008" s="42" t="s">
        <v>4579</v>
      </c>
      <c r="U1008" s="42" t="s">
        <v>4599</v>
      </c>
      <c r="V1008" s="42">
        <v>25.9</v>
      </c>
      <c r="W1008" s="42"/>
      <c r="X1008" s="42"/>
    </row>
    <row r="1009" spans="1:24" s="5" customFormat="1" ht="38.25">
      <c r="A1009" s="49">
        <v>998</v>
      </c>
      <c r="B1009" s="11">
        <v>45292</v>
      </c>
      <c r="C1009" s="42" t="s">
        <v>1923</v>
      </c>
      <c r="D1009" s="42"/>
      <c r="E1009" s="42" t="s">
        <v>955</v>
      </c>
      <c r="F1009" s="42" t="s">
        <v>2352</v>
      </c>
      <c r="G1009" s="42">
        <v>48</v>
      </c>
      <c r="H1009" s="42">
        <v>52</v>
      </c>
      <c r="I1009" s="42"/>
      <c r="J1009" s="8">
        <v>30.94</v>
      </c>
      <c r="K1009" s="42">
        <v>2</v>
      </c>
      <c r="L1009" s="42" t="s">
        <v>994</v>
      </c>
      <c r="M1009" s="42"/>
      <c r="N1009" s="9" t="s">
        <v>934</v>
      </c>
      <c r="O1009" s="9"/>
      <c r="P1009" s="9"/>
      <c r="Q1009" s="9"/>
      <c r="R1009" s="42" t="s">
        <v>2103</v>
      </c>
      <c r="S1009" s="11">
        <v>33108</v>
      </c>
      <c r="T1009" s="42" t="s">
        <v>266</v>
      </c>
      <c r="U1009" s="42" t="s">
        <v>2105</v>
      </c>
      <c r="V1009" s="42"/>
      <c r="W1009" s="42"/>
      <c r="X1009" s="42" t="s">
        <v>3960</v>
      </c>
    </row>
    <row r="1010" spans="1:24" s="5" customFormat="1" ht="38.25">
      <c r="A1010" s="49">
        <v>999</v>
      </c>
      <c r="B1010" s="11">
        <v>45292</v>
      </c>
      <c r="C1010" s="42" t="s">
        <v>1923</v>
      </c>
      <c r="D1010" s="42" t="s">
        <v>2846</v>
      </c>
      <c r="E1010" s="42" t="s">
        <v>541</v>
      </c>
      <c r="F1010" s="42" t="s">
        <v>2352</v>
      </c>
      <c r="G1010" s="42">
        <v>48</v>
      </c>
      <c r="H1010" s="42">
        <v>65</v>
      </c>
      <c r="I1010" s="42"/>
      <c r="J1010" s="8">
        <v>44.6</v>
      </c>
      <c r="K1010" s="42">
        <v>2</v>
      </c>
      <c r="L1010" s="42" t="s">
        <v>994</v>
      </c>
      <c r="M1010" s="42"/>
      <c r="N1010" s="9" t="s">
        <v>934</v>
      </c>
      <c r="O1010" s="9">
        <v>881857.51</v>
      </c>
      <c r="P1010" s="9"/>
      <c r="Q1010" s="9"/>
      <c r="R1010" s="42" t="s">
        <v>2104</v>
      </c>
      <c r="S1010" s="11">
        <v>35426</v>
      </c>
      <c r="T1010" s="42" t="s">
        <v>266</v>
      </c>
      <c r="U1010" s="42" t="s">
        <v>2106</v>
      </c>
      <c r="V1010" s="42"/>
      <c r="W1010" s="42"/>
      <c r="X1010" s="42"/>
    </row>
    <row r="1011" spans="1:24" s="5" customFormat="1" ht="25.5">
      <c r="A1011" s="49">
        <v>1000</v>
      </c>
      <c r="B1011" s="11">
        <v>45292</v>
      </c>
      <c r="C1011" s="42" t="s">
        <v>1923</v>
      </c>
      <c r="D1011" s="42" t="s">
        <v>290</v>
      </c>
      <c r="E1011" s="42" t="s">
        <v>104</v>
      </c>
      <c r="F1011" s="42" t="s">
        <v>2352</v>
      </c>
      <c r="G1011" s="42">
        <v>52</v>
      </c>
      <c r="H1011" s="42">
        <v>35</v>
      </c>
      <c r="I1011" s="42"/>
      <c r="J1011" s="8">
        <v>45.32</v>
      </c>
      <c r="K1011" s="42">
        <v>1</v>
      </c>
      <c r="L1011" s="42" t="s">
        <v>994</v>
      </c>
      <c r="M1011" s="42"/>
      <c r="N1011" s="9" t="s">
        <v>3380</v>
      </c>
      <c r="O1011" s="9">
        <v>886243.08</v>
      </c>
      <c r="P1011" s="9"/>
      <c r="Q1011" s="9"/>
      <c r="R1011" s="42" t="s">
        <v>4541</v>
      </c>
      <c r="S1011" s="42"/>
      <c r="T1011" s="42"/>
      <c r="U1011" s="42" t="s">
        <v>4542</v>
      </c>
      <c r="V1011" s="42"/>
      <c r="W1011" s="42"/>
      <c r="X1011" s="42"/>
    </row>
    <row r="1012" spans="1:24" s="5" customFormat="1" ht="25.5">
      <c r="A1012" s="49">
        <v>1001</v>
      </c>
      <c r="B1012" s="11">
        <v>45292</v>
      </c>
      <c r="C1012" s="42" t="s">
        <v>1923</v>
      </c>
      <c r="D1012" s="42"/>
      <c r="E1012" s="42" t="s">
        <v>674</v>
      </c>
      <c r="F1012" s="42" t="s">
        <v>2352</v>
      </c>
      <c r="G1012" s="42">
        <v>54</v>
      </c>
      <c r="H1012" s="42">
        <v>17</v>
      </c>
      <c r="I1012" s="42"/>
      <c r="J1012" s="8">
        <v>46.23</v>
      </c>
      <c r="K1012" s="42">
        <v>1</v>
      </c>
      <c r="L1012" s="42" t="s">
        <v>994</v>
      </c>
      <c r="M1012" s="42"/>
      <c r="N1012" s="9" t="s">
        <v>3380</v>
      </c>
      <c r="O1012" s="9"/>
      <c r="P1012" s="9"/>
      <c r="Q1012" s="9"/>
      <c r="R1012" s="42"/>
      <c r="S1012" s="42"/>
      <c r="T1012" s="42"/>
      <c r="U1012" s="42"/>
      <c r="V1012" s="42"/>
      <c r="W1012" s="42"/>
      <c r="X1012" s="42" t="s">
        <v>3960</v>
      </c>
    </row>
    <row r="1013" spans="1:24" s="5" customFormat="1" ht="25.5">
      <c r="A1013" s="49">
        <v>1002</v>
      </c>
      <c r="B1013" s="11">
        <v>45292</v>
      </c>
      <c r="C1013" s="42" t="s">
        <v>1923</v>
      </c>
      <c r="D1013" s="42"/>
      <c r="E1013" s="42" t="s">
        <v>546</v>
      </c>
      <c r="F1013" s="42" t="s">
        <v>2352</v>
      </c>
      <c r="G1013" s="42">
        <v>54</v>
      </c>
      <c r="H1013" s="42">
        <v>18</v>
      </c>
      <c r="I1013" s="42"/>
      <c r="J1013" s="8">
        <v>46.45</v>
      </c>
      <c r="K1013" s="42">
        <v>1</v>
      </c>
      <c r="L1013" s="42" t="s">
        <v>994</v>
      </c>
      <c r="M1013" s="42"/>
      <c r="N1013" s="9" t="s">
        <v>3380</v>
      </c>
      <c r="O1013" s="9"/>
      <c r="P1013" s="9"/>
      <c r="Q1013" s="9"/>
      <c r="R1013" s="42" t="s">
        <v>4865</v>
      </c>
      <c r="S1013" s="42"/>
      <c r="T1013" s="42"/>
      <c r="U1013" s="42" t="s">
        <v>4866</v>
      </c>
      <c r="V1013" s="42"/>
      <c r="W1013" s="42"/>
      <c r="X1013" s="42" t="s">
        <v>3960</v>
      </c>
    </row>
    <row r="1014" spans="1:24" s="5" customFormat="1" ht="42" customHeight="1">
      <c r="A1014" s="49">
        <v>1003</v>
      </c>
      <c r="B1014" s="11">
        <v>45292</v>
      </c>
      <c r="C1014" s="42" t="s">
        <v>1923</v>
      </c>
      <c r="D1014" s="42" t="s">
        <v>2586</v>
      </c>
      <c r="E1014" s="42" t="s">
        <v>3288</v>
      </c>
      <c r="F1014" s="42" t="s">
        <v>2352</v>
      </c>
      <c r="G1014" s="42">
        <v>56</v>
      </c>
      <c r="H1014" s="42">
        <v>19</v>
      </c>
      <c r="I1014" s="42" t="s">
        <v>1696</v>
      </c>
      <c r="J1014" s="8">
        <f>63.63*82/100</f>
        <v>52.176600000000001</v>
      </c>
      <c r="K1014" s="42">
        <v>5</v>
      </c>
      <c r="L1014" s="42" t="s">
        <v>994</v>
      </c>
      <c r="M1014" s="42"/>
      <c r="N1014" s="9" t="s">
        <v>2859</v>
      </c>
      <c r="O1014" s="9">
        <v>1018209.29</v>
      </c>
      <c r="P1014" s="9"/>
      <c r="Q1014" s="9"/>
      <c r="R1014" s="42" t="s">
        <v>1258</v>
      </c>
      <c r="S1014" s="11">
        <v>42786</v>
      </c>
      <c r="T1014" s="42" t="s">
        <v>266</v>
      </c>
      <c r="U1014" s="42" t="s">
        <v>1259</v>
      </c>
      <c r="V1014" s="42">
        <v>38.409999999999997</v>
      </c>
      <c r="W1014" s="42"/>
      <c r="X1014" s="42"/>
    </row>
    <row r="1015" spans="1:24" s="5" customFormat="1" ht="51">
      <c r="A1015" s="49">
        <v>1004</v>
      </c>
      <c r="B1015" s="11">
        <v>45292</v>
      </c>
      <c r="C1015" s="42" t="s">
        <v>1923</v>
      </c>
      <c r="D1015" s="42" t="s">
        <v>291</v>
      </c>
      <c r="E1015" s="42" t="s">
        <v>272</v>
      </c>
      <c r="F1015" s="42" t="s">
        <v>2352</v>
      </c>
      <c r="G1015" s="42">
        <v>56</v>
      </c>
      <c r="H1015" s="42">
        <v>25</v>
      </c>
      <c r="I1015" s="42"/>
      <c r="J1015" s="8">
        <v>44.76</v>
      </c>
      <c r="K1015" s="42">
        <v>2</v>
      </c>
      <c r="L1015" s="42" t="s">
        <v>994</v>
      </c>
      <c r="M1015" s="42"/>
      <c r="N1015" s="9" t="s">
        <v>3113</v>
      </c>
      <c r="O1015" s="9">
        <v>885812.03</v>
      </c>
      <c r="P1015" s="9">
        <v>885812.03</v>
      </c>
      <c r="Q1015" s="9">
        <v>885812.03</v>
      </c>
      <c r="R1015" s="42" t="s">
        <v>4646</v>
      </c>
      <c r="S1015" s="11">
        <v>43523</v>
      </c>
      <c r="T1015" s="42" t="s">
        <v>266</v>
      </c>
      <c r="U1015" s="42" t="s">
        <v>4023</v>
      </c>
      <c r="V1015" s="42">
        <v>44.76</v>
      </c>
      <c r="W1015" s="42"/>
      <c r="X1015" s="42"/>
    </row>
    <row r="1016" spans="1:24" s="5" customFormat="1" ht="25.5">
      <c r="A1016" s="49">
        <v>1005</v>
      </c>
      <c r="B1016" s="11">
        <v>45292</v>
      </c>
      <c r="C1016" s="42" t="s">
        <v>1923</v>
      </c>
      <c r="D1016" s="42" t="s">
        <v>292</v>
      </c>
      <c r="E1016" s="42" t="s">
        <v>152</v>
      </c>
      <c r="F1016" s="42" t="s">
        <v>2352</v>
      </c>
      <c r="G1016" s="42">
        <v>56</v>
      </c>
      <c r="H1016" s="42">
        <v>28</v>
      </c>
      <c r="I1016" s="42"/>
      <c r="J1016" s="8">
        <v>45.41</v>
      </c>
      <c r="K1016" s="42">
        <v>3</v>
      </c>
      <c r="L1016" s="42" t="s">
        <v>994</v>
      </c>
      <c r="M1016" s="42"/>
      <c r="N1016" s="9" t="s">
        <v>3113</v>
      </c>
      <c r="O1016" s="9">
        <v>897675.59</v>
      </c>
      <c r="P1016" s="9">
        <v>897675.59</v>
      </c>
      <c r="Q1016" s="9">
        <v>897675.59</v>
      </c>
      <c r="R1016" s="42" t="s">
        <v>2107</v>
      </c>
      <c r="S1016" s="11">
        <v>26354</v>
      </c>
      <c r="T1016" s="42" t="s">
        <v>266</v>
      </c>
      <c r="U1016" s="42" t="s">
        <v>2108</v>
      </c>
      <c r="V1016" s="42"/>
      <c r="W1016" s="42"/>
      <c r="X1016" s="42"/>
    </row>
    <row r="1017" spans="1:24" s="5" customFormat="1" ht="114.75">
      <c r="A1017" s="49">
        <v>1006</v>
      </c>
      <c r="B1017" s="11">
        <v>45292</v>
      </c>
      <c r="C1017" s="42" t="s">
        <v>1923</v>
      </c>
      <c r="D1017" s="42" t="s">
        <v>979</v>
      </c>
      <c r="E1017" s="42" t="s">
        <v>1547</v>
      </c>
      <c r="F1017" s="42" t="s">
        <v>2352</v>
      </c>
      <c r="G1017" s="42">
        <v>56</v>
      </c>
      <c r="H1017" s="42">
        <v>35</v>
      </c>
      <c r="I1017" s="42" t="s">
        <v>1248</v>
      </c>
      <c r="J1017" s="8">
        <f>62.12*306/1000</f>
        <v>19.008719999999997</v>
      </c>
      <c r="K1017" s="42">
        <v>1</v>
      </c>
      <c r="L1017" s="42" t="s">
        <v>994</v>
      </c>
      <c r="M1017" s="11">
        <v>40046</v>
      </c>
      <c r="N1017" s="9" t="s">
        <v>2972</v>
      </c>
      <c r="O1017" s="9">
        <v>370130.17</v>
      </c>
      <c r="P1017" s="9"/>
      <c r="Q1017" s="9"/>
      <c r="R1017" s="42" t="s">
        <v>3987</v>
      </c>
      <c r="S1017" s="11" t="s">
        <v>3988</v>
      </c>
      <c r="T1017" s="11" t="s">
        <v>3989</v>
      </c>
      <c r="U1017" s="42" t="s">
        <v>3990</v>
      </c>
      <c r="V1017" s="42" t="s">
        <v>3991</v>
      </c>
      <c r="W1017" s="42" t="s">
        <v>2048</v>
      </c>
      <c r="X1017" s="42" t="s">
        <v>2049</v>
      </c>
    </row>
    <row r="1018" spans="1:24" s="5" customFormat="1" ht="51">
      <c r="A1018" s="49">
        <v>1007</v>
      </c>
      <c r="B1018" s="11">
        <v>45292</v>
      </c>
      <c r="C1018" s="42" t="s">
        <v>1923</v>
      </c>
      <c r="D1018" s="42" t="s">
        <v>293</v>
      </c>
      <c r="E1018" s="42" t="s">
        <v>3189</v>
      </c>
      <c r="F1018" s="42" t="s">
        <v>2352</v>
      </c>
      <c r="G1018" s="42">
        <v>56</v>
      </c>
      <c r="H1018" s="42">
        <v>36</v>
      </c>
      <c r="I1018" s="42"/>
      <c r="J1018" s="8">
        <v>61.9</v>
      </c>
      <c r="K1018" s="42">
        <v>1</v>
      </c>
      <c r="L1018" s="42" t="s">
        <v>994</v>
      </c>
      <c r="M1018" s="42"/>
      <c r="N1018" s="9" t="s">
        <v>5995</v>
      </c>
      <c r="O1018" s="9">
        <v>1223923.32</v>
      </c>
      <c r="P1018" s="9">
        <v>1223923.32</v>
      </c>
      <c r="Q1018" s="9">
        <v>1223923.32</v>
      </c>
      <c r="R1018" s="42" t="s">
        <v>3736</v>
      </c>
      <c r="S1018" s="11">
        <v>28275</v>
      </c>
      <c r="T1018" s="42" t="s">
        <v>266</v>
      </c>
      <c r="U1018" s="42" t="s">
        <v>2109</v>
      </c>
      <c r="V1018" s="42"/>
      <c r="W1018" s="42"/>
      <c r="X1018" s="42"/>
    </row>
    <row r="1019" spans="1:24" s="5" customFormat="1" ht="33" customHeight="1">
      <c r="A1019" s="49">
        <v>1008</v>
      </c>
      <c r="B1019" s="11">
        <v>45292</v>
      </c>
      <c r="C1019" s="42" t="s">
        <v>1923</v>
      </c>
      <c r="D1019" s="42" t="s">
        <v>2546</v>
      </c>
      <c r="E1019" s="42" t="s">
        <v>2343</v>
      </c>
      <c r="F1019" s="42" t="s">
        <v>2352</v>
      </c>
      <c r="G1019" s="42">
        <v>58</v>
      </c>
      <c r="H1019" s="42">
        <v>16</v>
      </c>
      <c r="I1019" s="42"/>
      <c r="J1019" s="8">
        <v>61.82</v>
      </c>
      <c r="K1019" s="42">
        <v>4</v>
      </c>
      <c r="L1019" s="42" t="s">
        <v>994</v>
      </c>
      <c r="M1019" s="11">
        <v>42689</v>
      </c>
      <c r="N1019" s="9" t="s">
        <v>1106</v>
      </c>
      <c r="O1019" s="9">
        <v>1160881.05</v>
      </c>
      <c r="P1019" s="9"/>
      <c r="Q1019" s="9"/>
      <c r="R1019" s="42" t="s">
        <v>4867</v>
      </c>
      <c r="S1019" s="42"/>
      <c r="T1019" s="42"/>
      <c r="U1019" s="42" t="s">
        <v>4544</v>
      </c>
      <c r="V1019" s="42"/>
      <c r="W1019" s="42"/>
      <c r="X1019" s="42"/>
    </row>
    <row r="1020" spans="1:24" s="5" customFormat="1" ht="51">
      <c r="A1020" s="49">
        <v>1009</v>
      </c>
      <c r="B1020" s="11">
        <v>45292</v>
      </c>
      <c r="C1020" s="42" t="s">
        <v>1923</v>
      </c>
      <c r="D1020" s="42" t="s">
        <v>3692</v>
      </c>
      <c r="E1020" s="42" t="s">
        <v>2526</v>
      </c>
      <c r="F1020" s="42" t="s">
        <v>2352</v>
      </c>
      <c r="G1020" s="42">
        <v>62</v>
      </c>
      <c r="H1020" s="42">
        <v>33</v>
      </c>
      <c r="I1020" s="42"/>
      <c r="J1020" s="8">
        <v>62.1</v>
      </c>
      <c r="K1020" s="42">
        <v>1</v>
      </c>
      <c r="L1020" s="42" t="s">
        <v>994</v>
      </c>
      <c r="M1020" s="42"/>
      <c r="N1020" s="9" t="s">
        <v>5994</v>
      </c>
      <c r="O1020" s="9">
        <v>1227877.8400000001</v>
      </c>
      <c r="P1020" s="9">
        <v>1227877.8400000001</v>
      </c>
      <c r="Q1020" s="9">
        <v>1227877.8400000001</v>
      </c>
      <c r="R1020" s="42" t="s">
        <v>4868</v>
      </c>
      <c r="S1020" s="42"/>
      <c r="T1020" s="42"/>
      <c r="U1020" s="42" t="s">
        <v>4869</v>
      </c>
      <c r="V1020" s="42"/>
      <c r="W1020" s="42"/>
      <c r="X1020" s="42"/>
    </row>
    <row r="1021" spans="1:24" s="5" customFormat="1" ht="51">
      <c r="A1021" s="49">
        <v>1010</v>
      </c>
      <c r="B1021" s="11">
        <v>45292</v>
      </c>
      <c r="C1021" s="42" t="s">
        <v>1923</v>
      </c>
      <c r="D1021" s="42" t="s">
        <v>3693</v>
      </c>
      <c r="E1021" s="42" t="s">
        <v>3239</v>
      </c>
      <c r="F1021" s="42" t="s">
        <v>2352</v>
      </c>
      <c r="G1021" s="42">
        <v>62</v>
      </c>
      <c r="H1021" s="42">
        <v>91</v>
      </c>
      <c r="I1021" s="42"/>
      <c r="J1021" s="8">
        <v>44.7</v>
      </c>
      <c r="K1021" s="42">
        <v>2</v>
      </c>
      <c r="L1021" s="42" t="s">
        <v>994</v>
      </c>
      <c r="M1021" s="42"/>
      <c r="N1021" s="9" t="s">
        <v>5993</v>
      </c>
      <c r="O1021" s="9">
        <v>883834.77</v>
      </c>
      <c r="P1021" s="9">
        <v>883834.77</v>
      </c>
      <c r="Q1021" s="9">
        <v>883834.77</v>
      </c>
      <c r="R1021" s="42" t="s">
        <v>5092</v>
      </c>
      <c r="S1021" s="42"/>
      <c r="T1021" s="42"/>
      <c r="U1021" s="42" t="s">
        <v>4543</v>
      </c>
      <c r="V1021" s="42"/>
      <c r="W1021" s="42"/>
      <c r="X1021" s="42"/>
    </row>
    <row r="1022" spans="1:24" s="5" customFormat="1" ht="63.75">
      <c r="A1022" s="49">
        <v>1011</v>
      </c>
      <c r="B1022" s="11">
        <v>45292</v>
      </c>
      <c r="C1022" s="42" t="s">
        <v>1923</v>
      </c>
      <c r="D1022" s="42" t="s">
        <v>3694</v>
      </c>
      <c r="E1022" s="42" t="s">
        <v>374</v>
      </c>
      <c r="F1022" s="42" t="s">
        <v>2352</v>
      </c>
      <c r="G1022" s="42">
        <v>62</v>
      </c>
      <c r="H1022" s="42">
        <v>115</v>
      </c>
      <c r="I1022" s="42"/>
      <c r="J1022" s="8">
        <v>63.6</v>
      </c>
      <c r="K1022" s="42">
        <v>4</v>
      </c>
      <c r="L1022" s="42" t="s">
        <v>994</v>
      </c>
      <c r="M1022" s="42"/>
      <c r="N1022" s="9" t="s">
        <v>5972</v>
      </c>
      <c r="O1022" s="9">
        <v>1257536.72</v>
      </c>
      <c r="P1022" s="9">
        <v>1257536.72</v>
      </c>
      <c r="Q1022" s="9">
        <v>1257536.72</v>
      </c>
      <c r="R1022" s="42" t="s">
        <v>4590</v>
      </c>
      <c r="S1022" s="11" t="s">
        <v>4589</v>
      </c>
      <c r="T1022" s="42" t="s">
        <v>4579</v>
      </c>
      <c r="U1022" s="42" t="s">
        <v>4191</v>
      </c>
      <c r="V1022" s="42"/>
      <c r="W1022" s="42"/>
      <c r="X1022" s="42"/>
    </row>
    <row r="1023" spans="1:24" s="5" customFormat="1" ht="51">
      <c r="A1023" s="49">
        <v>1012</v>
      </c>
      <c r="B1023" s="11">
        <v>45292</v>
      </c>
      <c r="C1023" s="42" t="s">
        <v>1923</v>
      </c>
      <c r="D1023" s="42" t="s">
        <v>3695</v>
      </c>
      <c r="E1023" s="42" t="s">
        <v>1109</v>
      </c>
      <c r="F1023" s="42" t="s">
        <v>2352</v>
      </c>
      <c r="G1023" s="42">
        <v>66</v>
      </c>
      <c r="H1023" s="42">
        <v>33</v>
      </c>
      <c r="I1023" s="42"/>
      <c r="J1023" s="8">
        <v>31.6</v>
      </c>
      <c r="K1023" s="42">
        <v>5</v>
      </c>
      <c r="L1023" s="42" t="s">
        <v>994</v>
      </c>
      <c r="M1023" s="42"/>
      <c r="N1023" s="9" t="s">
        <v>5992</v>
      </c>
      <c r="O1023" s="9">
        <v>624813.84</v>
      </c>
      <c r="P1023" s="9"/>
      <c r="Q1023" s="9"/>
      <c r="R1023" s="42" t="s">
        <v>4118</v>
      </c>
      <c r="S1023" s="11">
        <v>27030</v>
      </c>
      <c r="T1023" s="42" t="s">
        <v>266</v>
      </c>
      <c r="U1023" s="42" t="s">
        <v>4071</v>
      </c>
      <c r="V1023" s="42"/>
      <c r="W1023" s="42"/>
      <c r="X1023" s="42"/>
    </row>
    <row r="1024" spans="1:24" s="5" customFormat="1" ht="51">
      <c r="A1024" s="49">
        <v>1013</v>
      </c>
      <c r="B1024" s="11">
        <v>45292</v>
      </c>
      <c r="C1024" s="42" t="s">
        <v>1923</v>
      </c>
      <c r="D1024" s="42" t="s">
        <v>3696</v>
      </c>
      <c r="E1024" s="42" t="s">
        <v>3405</v>
      </c>
      <c r="F1024" s="42" t="s">
        <v>2352</v>
      </c>
      <c r="G1024" s="42">
        <v>66</v>
      </c>
      <c r="H1024" s="42">
        <v>63</v>
      </c>
      <c r="I1024" s="42"/>
      <c r="J1024" s="8">
        <v>31.7</v>
      </c>
      <c r="K1024" s="42">
        <v>4</v>
      </c>
      <c r="L1024" s="42" t="s">
        <v>994</v>
      </c>
      <c r="M1024" s="42"/>
      <c r="N1024" s="9" t="s">
        <v>5973</v>
      </c>
      <c r="O1024" s="9">
        <v>626791.1</v>
      </c>
      <c r="P1024" s="9"/>
      <c r="Q1024" s="9"/>
      <c r="R1024" s="42" t="s">
        <v>2110</v>
      </c>
      <c r="S1024" s="11">
        <v>32266</v>
      </c>
      <c r="T1024" s="42" t="s">
        <v>266</v>
      </c>
      <c r="U1024" s="42" t="s">
        <v>2111</v>
      </c>
      <c r="V1024" s="42"/>
      <c r="W1024" s="42"/>
      <c r="X1024" s="42"/>
    </row>
    <row r="1025" spans="1:24" s="5" customFormat="1" ht="38.25">
      <c r="A1025" s="49">
        <v>1014</v>
      </c>
      <c r="B1025" s="11">
        <v>45292</v>
      </c>
      <c r="C1025" s="42" t="s">
        <v>1923</v>
      </c>
      <c r="D1025" s="42" t="s">
        <v>3697</v>
      </c>
      <c r="E1025" s="42" t="s">
        <v>1835</v>
      </c>
      <c r="F1025" s="42" t="s">
        <v>2352</v>
      </c>
      <c r="G1025" s="42">
        <v>68</v>
      </c>
      <c r="H1025" s="42">
        <v>40</v>
      </c>
      <c r="I1025" s="42"/>
      <c r="J1025" s="8">
        <v>45.2</v>
      </c>
      <c r="K1025" s="42">
        <v>2</v>
      </c>
      <c r="L1025" s="42" t="s">
        <v>994</v>
      </c>
      <c r="M1025" s="42"/>
      <c r="N1025" s="9" t="s">
        <v>5991</v>
      </c>
      <c r="O1025" s="9">
        <v>893721.07</v>
      </c>
      <c r="P1025" s="9"/>
      <c r="Q1025" s="9"/>
      <c r="R1025" s="42" t="s">
        <v>2112</v>
      </c>
      <c r="S1025" s="11">
        <v>30362</v>
      </c>
      <c r="T1025" s="42" t="s">
        <v>266</v>
      </c>
      <c r="U1025" s="42" t="s">
        <v>2113</v>
      </c>
      <c r="V1025" s="42"/>
      <c r="W1025" s="42"/>
      <c r="X1025" s="42"/>
    </row>
    <row r="1026" spans="1:24" s="5" customFormat="1" ht="89.25">
      <c r="A1026" s="49">
        <v>1015</v>
      </c>
      <c r="B1026" s="11">
        <v>45292</v>
      </c>
      <c r="C1026" s="42" t="s">
        <v>1923</v>
      </c>
      <c r="D1026" s="42" t="s">
        <v>6031</v>
      </c>
      <c r="E1026" s="42" t="s">
        <v>2477</v>
      </c>
      <c r="F1026" s="42" t="s">
        <v>2352</v>
      </c>
      <c r="G1026" s="42">
        <v>70</v>
      </c>
      <c r="H1026" s="42">
        <v>17</v>
      </c>
      <c r="I1026" s="42"/>
      <c r="J1026" s="8">
        <v>51.3</v>
      </c>
      <c r="K1026" s="42">
        <v>5</v>
      </c>
      <c r="L1026" s="42" t="s">
        <v>994</v>
      </c>
      <c r="M1026" s="42"/>
      <c r="N1026" s="9" t="s">
        <v>6085</v>
      </c>
      <c r="O1026" s="9">
        <v>1005058.09</v>
      </c>
      <c r="P1026" s="9"/>
      <c r="Q1026" s="9"/>
      <c r="R1026" s="42" t="s">
        <v>4656</v>
      </c>
      <c r="S1026" s="11">
        <v>43717</v>
      </c>
      <c r="T1026" s="42" t="s">
        <v>266</v>
      </c>
      <c r="U1026" s="42" t="s">
        <v>4045</v>
      </c>
      <c r="V1026" s="42">
        <v>51.31</v>
      </c>
      <c r="W1026" s="42"/>
      <c r="X1026" s="42"/>
    </row>
    <row r="1027" spans="1:24" s="5" customFormat="1" ht="89.25">
      <c r="A1027" s="49">
        <v>1016</v>
      </c>
      <c r="B1027" s="11">
        <v>45292</v>
      </c>
      <c r="C1027" s="42" t="s">
        <v>1923</v>
      </c>
      <c r="D1027" s="42" t="s">
        <v>1499</v>
      </c>
      <c r="E1027" s="42" t="s">
        <v>2478</v>
      </c>
      <c r="F1027" s="42" t="s">
        <v>2352</v>
      </c>
      <c r="G1027" s="42">
        <v>70</v>
      </c>
      <c r="H1027" s="42">
        <v>42</v>
      </c>
      <c r="I1027" s="42"/>
      <c r="J1027" s="8">
        <v>47.2</v>
      </c>
      <c r="K1027" s="42">
        <v>3</v>
      </c>
      <c r="L1027" s="42" t="s">
        <v>994</v>
      </c>
      <c r="M1027" s="42"/>
      <c r="N1027" s="9" t="s">
        <v>5990</v>
      </c>
      <c r="O1027" s="9">
        <v>933266.25</v>
      </c>
      <c r="P1027" s="9"/>
      <c r="Q1027" s="9"/>
      <c r="R1027" s="42" t="s">
        <v>2114</v>
      </c>
      <c r="S1027" s="11">
        <v>30553</v>
      </c>
      <c r="T1027" s="42" t="s">
        <v>266</v>
      </c>
      <c r="U1027" s="42" t="s">
        <v>2115</v>
      </c>
      <c r="V1027" s="42"/>
      <c r="W1027" s="42"/>
      <c r="X1027" s="42"/>
    </row>
    <row r="1028" spans="1:24" s="5" customFormat="1" ht="89.25">
      <c r="A1028" s="49">
        <v>1017</v>
      </c>
      <c r="B1028" s="11">
        <v>45292</v>
      </c>
      <c r="C1028" s="42" t="s">
        <v>1923</v>
      </c>
      <c r="D1028" s="42" t="s">
        <v>6032</v>
      </c>
      <c r="E1028" s="42" t="s">
        <v>1602</v>
      </c>
      <c r="F1028" s="42" t="s">
        <v>2352</v>
      </c>
      <c r="G1028" s="42">
        <v>70</v>
      </c>
      <c r="H1028" s="42">
        <v>57</v>
      </c>
      <c r="I1028" s="42"/>
      <c r="J1028" s="8">
        <v>62.6</v>
      </c>
      <c r="K1028" s="42">
        <v>2</v>
      </c>
      <c r="L1028" s="42" t="s">
        <v>994</v>
      </c>
      <c r="M1028" s="42"/>
      <c r="N1028" s="9" t="s">
        <v>6086</v>
      </c>
      <c r="O1028" s="9">
        <v>1232949.17</v>
      </c>
      <c r="P1028" s="9"/>
      <c r="Q1028" s="9"/>
      <c r="R1028" s="42" t="s">
        <v>2116</v>
      </c>
      <c r="S1028" s="11">
        <v>31881</v>
      </c>
      <c r="T1028" s="42" t="s">
        <v>266</v>
      </c>
      <c r="U1028" s="42" t="s">
        <v>2117</v>
      </c>
      <c r="V1028" s="42"/>
      <c r="W1028" s="42"/>
      <c r="X1028" s="42"/>
    </row>
    <row r="1029" spans="1:24" s="5" customFormat="1" ht="65.25" customHeight="1">
      <c r="A1029" s="49">
        <v>1018</v>
      </c>
      <c r="B1029" s="11">
        <v>45292</v>
      </c>
      <c r="C1029" s="42" t="s">
        <v>1923</v>
      </c>
      <c r="D1029" s="42"/>
      <c r="E1029" s="42" t="s">
        <v>3341</v>
      </c>
      <c r="F1029" s="42" t="s">
        <v>2352</v>
      </c>
      <c r="G1029" s="42">
        <v>72</v>
      </c>
      <c r="H1029" s="42">
        <v>2</v>
      </c>
      <c r="I1029" s="42"/>
      <c r="J1029" s="8">
        <v>63.91</v>
      </c>
      <c r="K1029" s="42">
        <v>1</v>
      </c>
      <c r="L1029" s="42" t="s">
        <v>994</v>
      </c>
      <c r="M1029" s="42"/>
      <c r="N1029" s="9" t="s">
        <v>1610</v>
      </c>
      <c r="O1029" s="9"/>
      <c r="P1029" s="9"/>
      <c r="Q1029" s="9"/>
      <c r="R1029" s="42"/>
      <c r="S1029" s="42"/>
      <c r="T1029" s="42"/>
      <c r="U1029" s="42"/>
      <c r="V1029" s="42"/>
      <c r="W1029" s="42"/>
      <c r="X1029" s="42" t="s">
        <v>3960</v>
      </c>
    </row>
    <row r="1030" spans="1:24" s="5" customFormat="1" ht="66" customHeight="1">
      <c r="A1030" s="49">
        <v>1019</v>
      </c>
      <c r="B1030" s="11">
        <v>45292</v>
      </c>
      <c r="C1030" s="42" t="s">
        <v>1923</v>
      </c>
      <c r="D1030" s="42"/>
      <c r="E1030" s="42" t="s">
        <v>3192</v>
      </c>
      <c r="F1030" s="42" t="s">
        <v>2352</v>
      </c>
      <c r="G1030" s="42">
        <v>72</v>
      </c>
      <c r="H1030" s="42">
        <v>8</v>
      </c>
      <c r="I1030" s="42" t="s">
        <v>5985</v>
      </c>
      <c r="J1030" s="8">
        <f>59.95*38/100</f>
        <v>22.780999999999999</v>
      </c>
      <c r="K1030" s="42">
        <v>2</v>
      </c>
      <c r="L1030" s="42" t="s">
        <v>994</v>
      </c>
      <c r="M1030" s="42"/>
      <c r="N1030" s="9" t="s">
        <v>5984</v>
      </c>
      <c r="O1030" s="9">
        <v>438174.16</v>
      </c>
      <c r="P1030" s="9"/>
      <c r="Q1030" s="9"/>
      <c r="R1030" s="42"/>
      <c r="S1030" s="42"/>
      <c r="T1030" s="42"/>
      <c r="U1030" s="42"/>
      <c r="V1030" s="42"/>
      <c r="W1030" s="42"/>
      <c r="X1030" s="42"/>
    </row>
    <row r="1031" spans="1:24" s="5" customFormat="1" ht="89.25">
      <c r="A1031" s="49">
        <v>1020</v>
      </c>
      <c r="B1031" s="11">
        <v>45292</v>
      </c>
      <c r="C1031" s="42" t="s">
        <v>1923</v>
      </c>
      <c r="D1031" s="42" t="s">
        <v>1500</v>
      </c>
      <c r="E1031" s="42" t="s">
        <v>2540</v>
      </c>
      <c r="F1031" s="42" t="s">
        <v>2352</v>
      </c>
      <c r="G1031" s="42">
        <v>72</v>
      </c>
      <c r="H1031" s="42">
        <v>88</v>
      </c>
      <c r="I1031" s="42"/>
      <c r="J1031" s="8">
        <v>48.4</v>
      </c>
      <c r="K1031" s="42">
        <v>3</v>
      </c>
      <c r="L1031" s="42" t="s">
        <v>994</v>
      </c>
      <c r="M1031" s="42"/>
      <c r="N1031" s="9" t="s">
        <v>5989</v>
      </c>
      <c r="O1031" s="9">
        <v>956993.36</v>
      </c>
      <c r="P1031" s="9"/>
      <c r="Q1031" s="9"/>
      <c r="R1031" s="42" t="s">
        <v>4582</v>
      </c>
      <c r="S1031" s="11">
        <v>32986</v>
      </c>
      <c r="T1031" s="42" t="s">
        <v>266</v>
      </c>
      <c r="U1031" s="42" t="s">
        <v>4583</v>
      </c>
      <c r="V1031" s="42"/>
      <c r="W1031" s="42"/>
      <c r="X1031" s="42"/>
    </row>
    <row r="1032" spans="1:24" s="5" customFormat="1" ht="89.25">
      <c r="A1032" s="49">
        <v>1021</v>
      </c>
      <c r="B1032" s="11">
        <v>45292</v>
      </c>
      <c r="C1032" s="42" t="s">
        <v>1923</v>
      </c>
      <c r="D1032" s="42" t="s">
        <v>2647</v>
      </c>
      <c r="E1032" s="42" t="s">
        <v>2356</v>
      </c>
      <c r="F1032" s="42" t="s">
        <v>2352</v>
      </c>
      <c r="G1032" s="42">
        <v>72</v>
      </c>
      <c r="H1032" s="42">
        <v>96</v>
      </c>
      <c r="I1032" s="42" t="s">
        <v>5983</v>
      </c>
      <c r="J1032" s="8">
        <f>29.78*59/100</f>
        <v>17.5702</v>
      </c>
      <c r="K1032" s="42">
        <v>1</v>
      </c>
      <c r="L1032" s="42" t="s">
        <v>994</v>
      </c>
      <c r="M1032" s="42"/>
      <c r="N1032" s="9" t="s">
        <v>5982</v>
      </c>
      <c r="O1032" s="9">
        <v>509093.09</v>
      </c>
      <c r="P1032" s="9"/>
      <c r="Q1032" s="9"/>
      <c r="R1032" s="42" t="s">
        <v>2119</v>
      </c>
      <c r="S1032" s="11">
        <v>36678</v>
      </c>
      <c r="T1032" s="42" t="s">
        <v>266</v>
      </c>
      <c r="U1032" s="42" t="s">
        <v>2118</v>
      </c>
      <c r="V1032" s="42"/>
      <c r="W1032" s="42"/>
      <c r="X1032" s="42"/>
    </row>
    <row r="1033" spans="1:24" s="5" customFormat="1" ht="89.25">
      <c r="A1033" s="49">
        <v>1022</v>
      </c>
      <c r="B1033" s="11">
        <v>45292</v>
      </c>
      <c r="C1033" s="42" t="s">
        <v>1923</v>
      </c>
      <c r="D1033" s="42" t="s">
        <v>1501</v>
      </c>
      <c r="E1033" s="42" t="s">
        <v>2541</v>
      </c>
      <c r="F1033" s="42" t="s">
        <v>2352</v>
      </c>
      <c r="G1033" s="42">
        <v>72</v>
      </c>
      <c r="H1033" s="42">
        <v>112</v>
      </c>
      <c r="I1033" s="42"/>
      <c r="J1033" s="8">
        <v>54.3</v>
      </c>
      <c r="K1033" s="42">
        <v>1</v>
      </c>
      <c r="L1033" s="42" t="s">
        <v>994</v>
      </c>
      <c r="M1033" s="42"/>
      <c r="N1033" s="9" t="s">
        <v>5988</v>
      </c>
      <c r="O1033" s="9">
        <v>1073651.6399999999</v>
      </c>
      <c r="P1033" s="9"/>
      <c r="Q1033" s="9"/>
      <c r="R1033" s="42" t="s">
        <v>5911</v>
      </c>
      <c r="S1033" s="11" t="s">
        <v>5912</v>
      </c>
      <c r="T1033" s="42" t="s">
        <v>4629</v>
      </c>
      <c r="U1033" s="42" t="s">
        <v>5913</v>
      </c>
      <c r="V1033" s="42"/>
      <c r="W1033" s="42"/>
      <c r="X1033" s="42"/>
    </row>
    <row r="1034" spans="1:24" s="5" customFormat="1" ht="89.25">
      <c r="A1034" s="49">
        <v>1023</v>
      </c>
      <c r="B1034" s="11">
        <v>45292</v>
      </c>
      <c r="C1034" s="42" t="s">
        <v>1923</v>
      </c>
      <c r="D1034" s="42" t="s">
        <v>1502</v>
      </c>
      <c r="E1034" s="42" t="s">
        <v>1755</v>
      </c>
      <c r="F1034" s="42" t="s">
        <v>2352</v>
      </c>
      <c r="G1034" s="42">
        <v>72</v>
      </c>
      <c r="H1034" s="42">
        <v>129</v>
      </c>
      <c r="I1034" s="42"/>
      <c r="J1034" s="8">
        <v>51.7</v>
      </c>
      <c r="K1034" s="42">
        <v>5</v>
      </c>
      <c r="L1034" s="42" t="s">
        <v>994</v>
      </c>
      <c r="M1034" s="42"/>
      <c r="N1034" s="9" t="s">
        <v>5987</v>
      </c>
      <c r="O1034" s="9">
        <v>1022242.9</v>
      </c>
      <c r="P1034" s="9"/>
      <c r="Q1034" s="9"/>
      <c r="R1034" s="42" t="s">
        <v>1631</v>
      </c>
      <c r="S1034" s="11">
        <v>41782</v>
      </c>
      <c r="T1034" s="42" t="s">
        <v>266</v>
      </c>
      <c r="U1034" s="42" t="s">
        <v>2346</v>
      </c>
      <c r="V1034" s="42">
        <v>51.85</v>
      </c>
      <c r="W1034" s="42"/>
      <c r="X1034" s="42"/>
    </row>
    <row r="1035" spans="1:24" s="5" customFormat="1" ht="51">
      <c r="A1035" s="49">
        <v>1024</v>
      </c>
      <c r="B1035" s="11">
        <v>45292</v>
      </c>
      <c r="C1035" s="42" t="s">
        <v>1923</v>
      </c>
      <c r="D1035" s="42" t="s">
        <v>2648</v>
      </c>
      <c r="E1035" s="42" t="s">
        <v>552</v>
      </c>
      <c r="F1035" s="42" t="s">
        <v>2352</v>
      </c>
      <c r="G1035" s="42">
        <v>76</v>
      </c>
      <c r="H1035" s="42">
        <v>10</v>
      </c>
      <c r="I1035" s="42" t="s">
        <v>1609</v>
      </c>
      <c r="J1035" s="8">
        <f>199.9*121/1000</f>
        <v>24.187900000000003</v>
      </c>
      <c r="K1035" s="42">
        <v>4</v>
      </c>
      <c r="L1035" s="42" t="s">
        <v>994</v>
      </c>
      <c r="M1035" s="11">
        <v>38954</v>
      </c>
      <c r="N1035" s="9" t="s">
        <v>2624</v>
      </c>
      <c r="O1035" s="9">
        <v>470893.09</v>
      </c>
      <c r="P1035" s="9"/>
      <c r="Q1035" s="9"/>
      <c r="R1035" s="42" t="s">
        <v>76</v>
      </c>
      <c r="S1035" s="11">
        <v>42074</v>
      </c>
      <c r="T1035" s="42" t="s">
        <v>266</v>
      </c>
      <c r="U1035" s="42" t="s">
        <v>77</v>
      </c>
      <c r="V1035" s="42">
        <v>26.62</v>
      </c>
      <c r="W1035" s="42"/>
      <c r="X1035" s="42"/>
    </row>
    <row r="1036" spans="1:24" s="5" customFormat="1" ht="47.45" customHeight="1">
      <c r="A1036" s="49">
        <v>1025</v>
      </c>
      <c r="B1036" s="11">
        <v>45292</v>
      </c>
      <c r="C1036" s="42" t="s">
        <v>1923</v>
      </c>
      <c r="D1036" s="42" t="s">
        <v>2625</v>
      </c>
      <c r="E1036" s="42" t="s">
        <v>2163</v>
      </c>
      <c r="F1036" s="42" t="s">
        <v>2352</v>
      </c>
      <c r="G1036" s="42">
        <v>76</v>
      </c>
      <c r="H1036" s="42">
        <v>11</v>
      </c>
      <c r="I1036" s="42" t="s">
        <v>2170</v>
      </c>
      <c r="J1036" s="8">
        <v>68.650000000000006</v>
      </c>
      <c r="K1036" s="42">
        <v>5</v>
      </c>
      <c r="L1036" s="42" t="s">
        <v>994</v>
      </c>
      <c r="M1036" s="11">
        <v>39169</v>
      </c>
      <c r="N1036" s="9" t="s">
        <v>758</v>
      </c>
      <c r="O1036" s="9">
        <v>1337346.6599999999</v>
      </c>
      <c r="P1036" s="9"/>
      <c r="Q1036" s="9"/>
      <c r="R1036" s="42" t="s">
        <v>2120</v>
      </c>
      <c r="S1036" s="11">
        <v>38407</v>
      </c>
      <c r="T1036" s="42" t="s">
        <v>266</v>
      </c>
      <c r="U1036" s="42" t="s">
        <v>2122</v>
      </c>
      <c r="V1036" s="42"/>
      <c r="W1036" s="42"/>
      <c r="X1036" s="42"/>
    </row>
    <row r="1037" spans="1:24" s="5" customFormat="1" ht="38.25">
      <c r="A1037" s="49">
        <v>1026</v>
      </c>
      <c r="B1037" s="11">
        <v>45292</v>
      </c>
      <c r="C1037" s="42" t="s">
        <v>1923</v>
      </c>
      <c r="D1037" s="42" t="s">
        <v>2626</v>
      </c>
      <c r="E1037" s="42" t="s">
        <v>2164</v>
      </c>
      <c r="F1037" s="42" t="s">
        <v>2352</v>
      </c>
      <c r="G1037" s="42">
        <v>76</v>
      </c>
      <c r="H1037" s="42">
        <v>12</v>
      </c>
      <c r="I1037" s="42" t="s">
        <v>429</v>
      </c>
      <c r="J1037" s="8">
        <f>199.1*253/1000</f>
        <v>50.372299999999996</v>
      </c>
      <c r="K1037" s="42">
        <v>5</v>
      </c>
      <c r="L1037" s="42" t="s">
        <v>994</v>
      </c>
      <c r="M1037" s="42"/>
      <c r="N1037" s="9" t="s">
        <v>2802</v>
      </c>
      <c r="O1037" s="9">
        <v>981145.11</v>
      </c>
      <c r="P1037" s="9"/>
      <c r="Q1037" s="9"/>
      <c r="R1037" s="42" t="s">
        <v>2121</v>
      </c>
      <c r="S1037" s="11">
        <v>38411</v>
      </c>
      <c r="T1037" s="42" t="s">
        <v>266</v>
      </c>
      <c r="U1037" s="42" t="s">
        <v>2123</v>
      </c>
      <c r="V1037" s="42"/>
      <c r="W1037" s="42"/>
      <c r="X1037" s="42"/>
    </row>
    <row r="1038" spans="1:24" s="5" customFormat="1" ht="38.25">
      <c r="A1038" s="49">
        <v>1027</v>
      </c>
      <c r="B1038" s="11">
        <v>45292</v>
      </c>
      <c r="C1038" s="42" t="s">
        <v>1923</v>
      </c>
      <c r="D1038" s="42" t="s">
        <v>1000</v>
      </c>
      <c r="E1038" s="42" t="s">
        <v>195</v>
      </c>
      <c r="F1038" s="42" t="s">
        <v>2352</v>
      </c>
      <c r="G1038" s="42" t="s">
        <v>2872</v>
      </c>
      <c r="H1038" s="42">
        <v>2</v>
      </c>
      <c r="I1038" s="42" t="s">
        <v>2806</v>
      </c>
      <c r="J1038" s="8">
        <v>43.01</v>
      </c>
      <c r="K1038" s="42">
        <v>2</v>
      </c>
      <c r="L1038" s="42" t="s">
        <v>994</v>
      </c>
      <c r="M1038" s="11">
        <v>38806</v>
      </c>
      <c r="N1038" s="9" t="s">
        <v>999</v>
      </c>
      <c r="O1038" s="9">
        <v>841549.16</v>
      </c>
      <c r="P1038" s="9"/>
      <c r="Q1038" s="9"/>
      <c r="R1038" s="42"/>
      <c r="S1038" s="42"/>
      <c r="T1038" s="42"/>
      <c r="U1038" s="42"/>
      <c r="V1038" s="42"/>
      <c r="W1038" s="42"/>
      <c r="X1038" s="42"/>
    </row>
    <row r="1039" spans="1:24" s="5" customFormat="1" ht="63" customHeight="1">
      <c r="A1039" s="49">
        <v>1028</v>
      </c>
      <c r="B1039" s="11">
        <v>45292</v>
      </c>
      <c r="C1039" s="42" t="s">
        <v>1923</v>
      </c>
      <c r="D1039" s="42" t="s">
        <v>1513</v>
      </c>
      <c r="E1039" s="42" t="s">
        <v>1832</v>
      </c>
      <c r="F1039" s="42" t="s">
        <v>2352</v>
      </c>
      <c r="G1039" s="42" t="s">
        <v>2872</v>
      </c>
      <c r="H1039" s="42">
        <v>3</v>
      </c>
      <c r="I1039" s="42" t="s">
        <v>3809</v>
      </c>
      <c r="J1039" s="8">
        <v>53.56</v>
      </c>
      <c r="K1039" s="42">
        <v>3</v>
      </c>
      <c r="L1039" s="42" t="s">
        <v>994</v>
      </c>
      <c r="M1039" s="11">
        <v>43139</v>
      </c>
      <c r="N1039" s="9" t="s">
        <v>3835</v>
      </c>
      <c r="O1039" s="9">
        <v>1043437.29</v>
      </c>
      <c r="P1039" s="9"/>
      <c r="Q1039" s="9"/>
      <c r="R1039" s="42" t="s">
        <v>4545</v>
      </c>
      <c r="S1039" s="11"/>
      <c r="T1039" s="42"/>
      <c r="U1039" s="42" t="s">
        <v>4546</v>
      </c>
      <c r="V1039" s="42"/>
      <c r="W1039" s="42"/>
      <c r="X1039" s="42"/>
    </row>
    <row r="1040" spans="1:24" s="5" customFormat="1" ht="51">
      <c r="A1040" s="49">
        <v>1029</v>
      </c>
      <c r="B1040" s="11">
        <v>45292</v>
      </c>
      <c r="C1040" s="42" t="s">
        <v>1923</v>
      </c>
      <c r="D1040" s="42" t="s">
        <v>2491</v>
      </c>
      <c r="E1040" s="42" t="s">
        <v>1833</v>
      </c>
      <c r="F1040" s="42" t="s">
        <v>2352</v>
      </c>
      <c r="G1040" s="42" t="s">
        <v>2872</v>
      </c>
      <c r="H1040" s="42">
        <v>4</v>
      </c>
      <c r="I1040" s="42" t="s">
        <v>2063</v>
      </c>
      <c r="J1040" s="8">
        <v>40.92</v>
      </c>
      <c r="K1040" s="42">
        <v>4</v>
      </c>
      <c r="L1040" s="42" t="s">
        <v>994</v>
      </c>
      <c r="M1040" s="11">
        <v>42276</v>
      </c>
      <c r="N1040" s="9" t="s">
        <v>2677</v>
      </c>
      <c r="O1040" s="9">
        <v>797014.96</v>
      </c>
      <c r="P1040" s="9"/>
      <c r="Q1040" s="9"/>
      <c r="R1040" s="42" t="s">
        <v>1216</v>
      </c>
      <c r="S1040" s="11">
        <v>42082</v>
      </c>
      <c r="T1040" s="42" t="s">
        <v>266</v>
      </c>
      <c r="U1040" s="42" t="s">
        <v>1240</v>
      </c>
      <c r="V1040" s="42">
        <v>14.5</v>
      </c>
      <c r="W1040" s="42"/>
      <c r="X1040" s="42"/>
    </row>
    <row r="1041" spans="1:24" s="5" customFormat="1" ht="51">
      <c r="A1041" s="49">
        <v>1030</v>
      </c>
      <c r="B1041" s="11">
        <v>45292</v>
      </c>
      <c r="C1041" s="42" t="s">
        <v>1923</v>
      </c>
      <c r="D1041" s="42" t="s">
        <v>2668</v>
      </c>
      <c r="E1041" s="42" t="s">
        <v>1834</v>
      </c>
      <c r="F1041" s="42" t="s">
        <v>2352</v>
      </c>
      <c r="G1041" s="42" t="s">
        <v>2872</v>
      </c>
      <c r="H1041" s="42">
        <v>5</v>
      </c>
      <c r="I1041" s="42" t="s">
        <v>4025</v>
      </c>
      <c r="J1041" s="8">
        <v>14.57</v>
      </c>
      <c r="K1041" s="42">
        <v>5</v>
      </c>
      <c r="L1041" s="42" t="s">
        <v>994</v>
      </c>
      <c r="M1041" s="11">
        <v>39051</v>
      </c>
      <c r="N1041" s="9" t="s">
        <v>854</v>
      </c>
      <c r="O1041" s="9">
        <v>789576.36</v>
      </c>
      <c r="P1041" s="9"/>
      <c r="Q1041" s="9"/>
      <c r="R1041" s="42" t="s">
        <v>1872</v>
      </c>
      <c r="S1041" s="11">
        <v>42535</v>
      </c>
      <c r="T1041" s="42" t="s">
        <v>266</v>
      </c>
      <c r="U1041" s="42" t="s">
        <v>1873</v>
      </c>
      <c r="V1041" s="42">
        <v>14.96</v>
      </c>
      <c r="W1041" s="42"/>
      <c r="X1041" s="42"/>
    </row>
    <row r="1042" spans="1:24" s="5" customFormat="1" ht="25.5">
      <c r="A1042" s="49">
        <v>1031</v>
      </c>
      <c r="B1042" s="11">
        <v>45292</v>
      </c>
      <c r="C1042" s="42" t="s">
        <v>1923</v>
      </c>
      <c r="D1042" s="42"/>
      <c r="E1042" s="42" t="s">
        <v>1756</v>
      </c>
      <c r="F1042" s="42" t="s">
        <v>512</v>
      </c>
      <c r="G1042" s="42">
        <v>3</v>
      </c>
      <c r="H1042" s="42">
        <v>1</v>
      </c>
      <c r="I1042" s="42"/>
      <c r="J1042" s="8">
        <v>34.86</v>
      </c>
      <c r="K1042" s="42">
        <v>1</v>
      </c>
      <c r="L1042" s="42" t="s">
        <v>994</v>
      </c>
      <c r="M1042" s="42"/>
      <c r="N1042" s="9" t="s">
        <v>229</v>
      </c>
      <c r="O1042" s="9"/>
      <c r="P1042" s="9"/>
      <c r="Q1042" s="9"/>
      <c r="R1042" s="42" t="s">
        <v>4870</v>
      </c>
      <c r="S1042" s="42"/>
      <c r="T1042" s="42"/>
      <c r="U1042" s="42" t="s">
        <v>4871</v>
      </c>
      <c r="V1042" s="42"/>
      <c r="W1042" s="42"/>
      <c r="X1042" s="42" t="s">
        <v>3960</v>
      </c>
    </row>
    <row r="1043" spans="1:24" s="5" customFormat="1" ht="38.25" customHeight="1">
      <c r="A1043" s="49">
        <v>1032</v>
      </c>
      <c r="B1043" s="11">
        <v>45292</v>
      </c>
      <c r="C1043" s="42" t="s">
        <v>1923</v>
      </c>
      <c r="D1043" s="42" t="s">
        <v>1503</v>
      </c>
      <c r="E1043" s="42" t="s">
        <v>958</v>
      </c>
      <c r="F1043" s="42" t="s">
        <v>512</v>
      </c>
      <c r="G1043" s="42">
        <v>3</v>
      </c>
      <c r="H1043" s="42">
        <v>10</v>
      </c>
      <c r="I1043" s="42"/>
      <c r="J1043" s="8">
        <v>50</v>
      </c>
      <c r="K1043" s="42">
        <v>3</v>
      </c>
      <c r="L1043" s="42" t="s">
        <v>994</v>
      </c>
      <c r="M1043" s="42"/>
      <c r="N1043" s="9" t="s">
        <v>5971</v>
      </c>
      <c r="O1043" s="9">
        <v>921027.5</v>
      </c>
      <c r="P1043" s="9">
        <v>921027.5</v>
      </c>
      <c r="Q1043" s="9">
        <v>921027.5</v>
      </c>
      <c r="R1043" s="42" t="s">
        <v>2124</v>
      </c>
      <c r="S1043" s="11">
        <v>34436</v>
      </c>
      <c r="T1043" s="42" t="s">
        <v>266</v>
      </c>
      <c r="U1043" s="42" t="s">
        <v>2125</v>
      </c>
      <c r="V1043" s="42"/>
      <c r="W1043" s="42"/>
      <c r="X1043" s="42"/>
    </row>
    <row r="1044" spans="1:24" s="5" customFormat="1" ht="36" customHeight="1">
      <c r="A1044" s="49">
        <v>1033</v>
      </c>
      <c r="B1044" s="11">
        <v>45292</v>
      </c>
      <c r="C1044" s="42" t="s">
        <v>1923</v>
      </c>
      <c r="D1044" s="42" t="s">
        <v>1504</v>
      </c>
      <c r="E1044" s="42" t="s">
        <v>189</v>
      </c>
      <c r="F1044" s="42" t="s">
        <v>512</v>
      </c>
      <c r="G1044" s="42">
        <v>3</v>
      </c>
      <c r="H1044" s="42">
        <v>53</v>
      </c>
      <c r="I1044" s="42"/>
      <c r="J1044" s="8">
        <v>63.8</v>
      </c>
      <c r="K1044" s="42">
        <v>5</v>
      </c>
      <c r="L1044" s="42" t="s">
        <v>994</v>
      </c>
      <c r="M1044" s="42"/>
      <c r="N1044" s="9" t="s">
        <v>5970</v>
      </c>
      <c r="O1044" s="9">
        <v>1175231.0900000001</v>
      </c>
      <c r="P1044" s="9">
        <v>1175231.0900000001</v>
      </c>
      <c r="Q1044" s="9">
        <v>1175231.0900000001</v>
      </c>
      <c r="R1044" s="42" t="s">
        <v>3881</v>
      </c>
      <c r="S1044" s="11">
        <v>43236</v>
      </c>
      <c r="T1044" s="42" t="s">
        <v>266</v>
      </c>
      <c r="U1044" s="42" t="s">
        <v>3880</v>
      </c>
      <c r="V1044" s="42">
        <v>64.209999999999994</v>
      </c>
      <c r="W1044" s="42"/>
      <c r="X1044" s="42"/>
    </row>
    <row r="1045" spans="1:24" s="5" customFormat="1" ht="51">
      <c r="A1045" s="49">
        <v>1034</v>
      </c>
      <c r="B1045" s="11">
        <v>45292</v>
      </c>
      <c r="C1045" s="42" t="s">
        <v>1923</v>
      </c>
      <c r="D1045" s="42"/>
      <c r="E1045" s="42" t="s">
        <v>2883</v>
      </c>
      <c r="F1045" s="42" t="s">
        <v>512</v>
      </c>
      <c r="G1045" s="42">
        <v>3</v>
      </c>
      <c r="H1045" s="42">
        <v>54</v>
      </c>
      <c r="I1045" s="42"/>
      <c r="J1045" s="8">
        <v>50.37</v>
      </c>
      <c r="K1045" s="42">
        <v>5</v>
      </c>
      <c r="L1045" s="42" t="s">
        <v>994</v>
      </c>
      <c r="M1045" s="42"/>
      <c r="N1045" s="9" t="s">
        <v>229</v>
      </c>
      <c r="O1045" s="9"/>
      <c r="P1045" s="9"/>
      <c r="Q1045" s="9"/>
      <c r="R1045" s="42" t="s">
        <v>4211</v>
      </c>
      <c r="S1045" s="11">
        <v>44490</v>
      </c>
      <c r="T1045" s="42"/>
      <c r="U1045" s="42" t="s">
        <v>4212</v>
      </c>
      <c r="V1045" s="42"/>
      <c r="W1045" s="42"/>
      <c r="X1045" s="42" t="s">
        <v>3960</v>
      </c>
    </row>
    <row r="1046" spans="1:24" s="5" customFormat="1" ht="25.5">
      <c r="A1046" s="49">
        <v>1035</v>
      </c>
      <c r="B1046" s="11">
        <v>45292</v>
      </c>
      <c r="C1046" s="42" t="s">
        <v>1923</v>
      </c>
      <c r="D1046" s="42"/>
      <c r="E1046" s="42" t="s">
        <v>2657</v>
      </c>
      <c r="F1046" s="42" t="s">
        <v>512</v>
      </c>
      <c r="G1046" s="42">
        <v>7</v>
      </c>
      <c r="H1046" s="42">
        <v>39</v>
      </c>
      <c r="I1046" s="8"/>
      <c r="J1046" s="8">
        <v>50.9</v>
      </c>
      <c r="K1046" s="42">
        <v>1</v>
      </c>
      <c r="L1046" s="42" t="s">
        <v>994</v>
      </c>
      <c r="M1046" s="42"/>
      <c r="N1046" s="9" t="s">
        <v>3014</v>
      </c>
      <c r="O1046" s="9"/>
      <c r="P1046" s="9"/>
      <c r="Q1046" s="9"/>
      <c r="R1046" s="42" t="s">
        <v>3428</v>
      </c>
      <c r="S1046" s="11">
        <v>32345</v>
      </c>
      <c r="T1046" s="42" t="s">
        <v>266</v>
      </c>
      <c r="U1046" s="42" t="s">
        <v>3427</v>
      </c>
      <c r="V1046" s="42">
        <v>28</v>
      </c>
      <c r="W1046" s="42"/>
      <c r="X1046" s="42" t="s">
        <v>3960</v>
      </c>
    </row>
    <row r="1047" spans="1:24" s="5" customFormat="1" ht="63.75">
      <c r="A1047" s="49">
        <v>1036</v>
      </c>
      <c r="B1047" s="11">
        <v>45292</v>
      </c>
      <c r="C1047" s="42" t="s">
        <v>1923</v>
      </c>
      <c r="D1047" s="42" t="s">
        <v>2682</v>
      </c>
      <c r="E1047" s="42" t="s">
        <v>249</v>
      </c>
      <c r="F1047" s="42" t="s">
        <v>512</v>
      </c>
      <c r="G1047" s="42">
        <v>9</v>
      </c>
      <c r="H1047" s="42">
        <v>68</v>
      </c>
      <c r="I1047" s="8"/>
      <c r="J1047" s="8">
        <v>35.700000000000003</v>
      </c>
      <c r="K1047" s="42">
        <v>8</v>
      </c>
      <c r="L1047" s="42" t="s">
        <v>994</v>
      </c>
      <c r="M1047" s="42"/>
      <c r="N1047" s="9" t="s">
        <v>5969</v>
      </c>
      <c r="O1047" s="9">
        <v>657613.63</v>
      </c>
      <c r="P1047" s="9"/>
      <c r="Q1047" s="9"/>
      <c r="R1047" s="42" t="s">
        <v>3429</v>
      </c>
      <c r="S1047" s="11">
        <v>32415</v>
      </c>
      <c r="T1047" s="42" t="s">
        <v>266</v>
      </c>
      <c r="U1047" s="42" t="s">
        <v>3430</v>
      </c>
      <c r="V1047" s="42">
        <v>19.2</v>
      </c>
      <c r="W1047" s="42"/>
      <c r="X1047" s="42"/>
    </row>
    <row r="1048" spans="1:24" s="5" customFormat="1" ht="41.25" customHeight="1">
      <c r="A1048" s="49">
        <v>1037</v>
      </c>
      <c r="B1048" s="11">
        <v>45292</v>
      </c>
      <c r="C1048" s="42" t="s">
        <v>1923</v>
      </c>
      <c r="D1048" s="42" t="s">
        <v>2683</v>
      </c>
      <c r="E1048" s="42" t="s">
        <v>2913</v>
      </c>
      <c r="F1048" s="42" t="s">
        <v>512</v>
      </c>
      <c r="G1048" s="42">
        <v>11</v>
      </c>
      <c r="H1048" s="42">
        <v>27</v>
      </c>
      <c r="I1048" s="8"/>
      <c r="J1048" s="8">
        <v>50.7</v>
      </c>
      <c r="K1048" s="42">
        <v>7</v>
      </c>
      <c r="L1048" s="42" t="s">
        <v>994</v>
      </c>
      <c r="M1048" s="42"/>
      <c r="N1048" s="9" t="s">
        <v>5968</v>
      </c>
      <c r="O1048" s="9">
        <v>984987.43</v>
      </c>
      <c r="P1048" s="9"/>
      <c r="Q1048" s="9"/>
      <c r="R1048" s="42" t="s">
        <v>55</v>
      </c>
      <c r="S1048" s="11">
        <v>32625</v>
      </c>
      <c r="T1048" s="42" t="s">
        <v>266</v>
      </c>
      <c r="U1048" s="42" t="s">
        <v>56</v>
      </c>
      <c r="V1048" s="42">
        <v>50</v>
      </c>
      <c r="W1048" s="42"/>
      <c r="X1048" s="42"/>
    </row>
    <row r="1049" spans="1:24" s="5" customFormat="1" ht="38.25">
      <c r="A1049" s="49">
        <v>1038</v>
      </c>
      <c r="B1049" s="11">
        <v>45292</v>
      </c>
      <c r="C1049" s="42" t="s">
        <v>1923</v>
      </c>
      <c r="D1049" s="42" t="s">
        <v>2517</v>
      </c>
      <c r="E1049" s="42" t="s">
        <v>2535</v>
      </c>
      <c r="F1049" s="42" t="s">
        <v>1906</v>
      </c>
      <c r="G1049" s="42">
        <v>11</v>
      </c>
      <c r="H1049" s="42">
        <v>105</v>
      </c>
      <c r="I1049" s="8" t="s">
        <v>5975</v>
      </c>
      <c r="J1049" s="8">
        <v>16.489999999999998</v>
      </c>
      <c r="K1049" s="42">
        <v>9</v>
      </c>
      <c r="L1049" s="42" t="s">
        <v>994</v>
      </c>
      <c r="M1049" s="42"/>
      <c r="N1049" s="9" t="s">
        <v>5974</v>
      </c>
      <c r="O1049" s="9">
        <v>295229.84000000003</v>
      </c>
      <c r="P1049" s="9"/>
      <c r="Q1049" s="9"/>
      <c r="R1049" s="42" t="s">
        <v>52</v>
      </c>
      <c r="S1049" s="11">
        <v>32598</v>
      </c>
      <c r="T1049" s="42" t="s">
        <v>266</v>
      </c>
      <c r="U1049" s="42" t="s">
        <v>53</v>
      </c>
      <c r="V1049" s="42">
        <v>40.1</v>
      </c>
      <c r="W1049" s="42"/>
      <c r="X1049" s="42"/>
    </row>
    <row r="1050" spans="1:24" s="5" customFormat="1" ht="41.25" customHeight="1">
      <c r="A1050" s="49">
        <v>1039</v>
      </c>
      <c r="B1050" s="11">
        <v>45292</v>
      </c>
      <c r="C1050" s="42" t="s">
        <v>1923</v>
      </c>
      <c r="D1050" s="42" t="s">
        <v>4299</v>
      </c>
      <c r="E1050" s="42" t="s">
        <v>472</v>
      </c>
      <c r="F1050" s="42" t="s">
        <v>1906</v>
      </c>
      <c r="G1050" s="42">
        <v>13</v>
      </c>
      <c r="H1050" s="42">
        <v>8</v>
      </c>
      <c r="I1050" s="8"/>
      <c r="J1050" s="8">
        <v>65.2</v>
      </c>
      <c r="K1050" s="42"/>
      <c r="L1050" s="42" t="s">
        <v>994</v>
      </c>
      <c r="M1050" s="42"/>
      <c r="N1050" s="9" t="s">
        <v>4307</v>
      </c>
      <c r="O1050" s="9">
        <v>1201019.8600000001</v>
      </c>
      <c r="P1050" s="9">
        <v>2961000</v>
      </c>
      <c r="Q1050" s="9">
        <v>2961000</v>
      </c>
      <c r="R1050" s="42" t="s">
        <v>4581</v>
      </c>
      <c r="S1050" s="11">
        <v>44582</v>
      </c>
      <c r="T1050" s="42" t="s">
        <v>266</v>
      </c>
      <c r="U1050" s="42" t="s">
        <v>4344</v>
      </c>
      <c r="V1050" s="42">
        <v>65.2</v>
      </c>
      <c r="W1050" s="42"/>
      <c r="X1050" s="42"/>
    </row>
    <row r="1051" spans="1:24" s="5" customFormat="1" ht="63.75">
      <c r="A1051" s="49">
        <v>1040</v>
      </c>
      <c r="B1051" s="11">
        <v>45292</v>
      </c>
      <c r="C1051" s="42" t="s">
        <v>1923</v>
      </c>
      <c r="D1051" s="42" t="s">
        <v>2994</v>
      </c>
      <c r="E1051" s="42" t="s">
        <v>1465</v>
      </c>
      <c r="F1051" s="42" t="s">
        <v>512</v>
      </c>
      <c r="G1051" s="42">
        <v>13</v>
      </c>
      <c r="H1051" s="42">
        <v>59</v>
      </c>
      <c r="I1051" s="8"/>
      <c r="J1051" s="8">
        <v>50.4</v>
      </c>
      <c r="K1051" s="42">
        <v>6</v>
      </c>
      <c r="L1051" s="42" t="s">
        <v>994</v>
      </c>
      <c r="M1051" s="42"/>
      <c r="N1051" s="9" t="s">
        <v>5967</v>
      </c>
      <c r="O1051" s="9">
        <v>979159.1</v>
      </c>
      <c r="P1051" s="9"/>
      <c r="Q1051" s="9"/>
      <c r="R1051" s="42" t="s">
        <v>3431</v>
      </c>
      <c r="S1051" s="11">
        <v>33805</v>
      </c>
      <c r="T1051" s="42" t="s">
        <v>266</v>
      </c>
      <c r="U1051" s="42" t="s">
        <v>3432</v>
      </c>
      <c r="V1051" s="42"/>
      <c r="W1051" s="42"/>
      <c r="X1051" s="42"/>
    </row>
    <row r="1052" spans="1:24" s="5" customFormat="1" ht="63.75">
      <c r="A1052" s="49">
        <v>1041</v>
      </c>
      <c r="B1052" s="11">
        <v>45292</v>
      </c>
      <c r="C1052" s="42" t="s">
        <v>1923</v>
      </c>
      <c r="D1052" s="42" t="s">
        <v>2995</v>
      </c>
      <c r="E1052" s="42" t="s">
        <v>1466</v>
      </c>
      <c r="F1052" s="42" t="s">
        <v>512</v>
      </c>
      <c r="G1052" s="42">
        <v>13</v>
      </c>
      <c r="H1052" s="42">
        <v>70</v>
      </c>
      <c r="I1052" s="8"/>
      <c r="J1052" s="8">
        <v>50.4</v>
      </c>
      <c r="K1052" s="42">
        <v>9</v>
      </c>
      <c r="L1052" s="42" t="s">
        <v>994</v>
      </c>
      <c r="M1052" s="42"/>
      <c r="N1052" s="9" t="s">
        <v>5966</v>
      </c>
      <c r="O1052" s="9">
        <v>979159.1</v>
      </c>
      <c r="P1052" s="9"/>
      <c r="Q1052" s="9"/>
      <c r="R1052" s="42" t="s">
        <v>4210</v>
      </c>
      <c r="S1052" s="11">
        <v>33759</v>
      </c>
      <c r="T1052" s="42" t="s">
        <v>266</v>
      </c>
      <c r="U1052" s="42" t="s">
        <v>3433</v>
      </c>
      <c r="V1052" s="42"/>
      <c r="W1052" s="42"/>
      <c r="X1052" s="42"/>
    </row>
    <row r="1053" spans="1:24" s="5" customFormat="1" ht="26.25" customHeight="1">
      <c r="A1053" s="49">
        <v>1042</v>
      </c>
      <c r="B1053" s="11">
        <v>45292</v>
      </c>
      <c r="C1053" s="42" t="s">
        <v>1923</v>
      </c>
      <c r="D1053" s="42" t="s">
        <v>2413</v>
      </c>
      <c r="E1053" s="42" t="s">
        <v>387</v>
      </c>
      <c r="F1053" s="42" t="s">
        <v>512</v>
      </c>
      <c r="G1053" s="42">
        <v>17</v>
      </c>
      <c r="H1053" s="42">
        <v>34</v>
      </c>
      <c r="I1053" s="8"/>
      <c r="J1053" s="8">
        <v>51.21</v>
      </c>
      <c r="K1053" s="42">
        <v>9</v>
      </c>
      <c r="L1053" s="42" t="s">
        <v>994</v>
      </c>
      <c r="M1053" s="42"/>
      <c r="N1053" s="9" t="s">
        <v>447</v>
      </c>
      <c r="O1053" s="9">
        <v>1025785.73</v>
      </c>
      <c r="P1053" s="9"/>
      <c r="Q1053" s="9"/>
      <c r="R1053" s="42" t="s">
        <v>3434</v>
      </c>
      <c r="S1053" s="11">
        <v>33655</v>
      </c>
      <c r="T1053" s="42" t="s">
        <v>266</v>
      </c>
      <c r="U1053" s="42" t="s">
        <v>3435</v>
      </c>
      <c r="V1053" s="42"/>
      <c r="W1053" s="42"/>
      <c r="X1053" s="42"/>
    </row>
    <row r="1054" spans="1:24" s="5" customFormat="1" ht="63.75">
      <c r="A1054" s="49">
        <v>1043</v>
      </c>
      <c r="B1054" s="11">
        <v>45292</v>
      </c>
      <c r="C1054" s="42" t="s">
        <v>1923</v>
      </c>
      <c r="D1054" s="42" t="s">
        <v>2414</v>
      </c>
      <c r="E1054" s="42" t="s">
        <v>1342</v>
      </c>
      <c r="F1054" s="42" t="s">
        <v>512</v>
      </c>
      <c r="G1054" s="42" t="s">
        <v>513</v>
      </c>
      <c r="H1054" s="42">
        <v>18</v>
      </c>
      <c r="I1054" s="8"/>
      <c r="J1054" s="8">
        <v>50.5</v>
      </c>
      <c r="K1054" s="42">
        <v>5</v>
      </c>
      <c r="L1054" s="42" t="s">
        <v>994</v>
      </c>
      <c r="M1054" s="42"/>
      <c r="N1054" s="9" t="s">
        <v>5965</v>
      </c>
      <c r="O1054" s="9">
        <v>930237.77</v>
      </c>
      <c r="P1054" s="9">
        <v>930237.77</v>
      </c>
      <c r="Q1054" s="9">
        <v>930237.77</v>
      </c>
      <c r="R1054" s="42" t="s">
        <v>4198</v>
      </c>
      <c r="S1054" s="11">
        <v>34653</v>
      </c>
      <c r="T1054" s="42" t="s">
        <v>266</v>
      </c>
      <c r="U1054" s="42" t="s">
        <v>3436</v>
      </c>
      <c r="V1054" s="42"/>
      <c r="W1054" s="42"/>
      <c r="X1054" s="42"/>
    </row>
    <row r="1055" spans="1:24" s="5" customFormat="1" ht="63.75">
      <c r="A1055" s="49">
        <v>1044</v>
      </c>
      <c r="B1055" s="11">
        <v>45292</v>
      </c>
      <c r="C1055" s="42" t="s">
        <v>1923</v>
      </c>
      <c r="D1055" s="42" t="s">
        <v>2415</v>
      </c>
      <c r="E1055" s="42" t="s">
        <v>1953</v>
      </c>
      <c r="F1055" s="42" t="s">
        <v>512</v>
      </c>
      <c r="G1055" s="42" t="s">
        <v>513</v>
      </c>
      <c r="H1055" s="42">
        <v>34</v>
      </c>
      <c r="I1055" s="8"/>
      <c r="J1055" s="8">
        <v>50.6</v>
      </c>
      <c r="K1055" s="42">
        <v>9</v>
      </c>
      <c r="L1055" s="42" t="s">
        <v>994</v>
      </c>
      <c r="M1055" s="42"/>
      <c r="N1055" s="9" t="s">
        <v>5964</v>
      </c>
      <c r="O1055" s="9">
        <v>983044.66</v>
      </c>
      <c r="P1055" s="9">
        <v>983044.66</v>
      </c>
      <c r="Q1055" s="9">
        <v>983044.66</v>
      </c>
      <c r="R1055" s="42" t="s">
        <v>4980</v>
      </c>
      <c r="S1055" s="11" t="s">
        <v>4981</v>
      </c>
      <c r="T1055" s="42" t="s">
        <v>266</v>
      </c>
      <c r="U1055" s="42" t="s">
        <v>4982</v>
      </c>
      <c r="V1055" s="42"/>
      <c r="W1055" s="42"/>
      <c r="X1055" s="42"/>
    </row>
    <row r="1056" spans="1:24" s="5" customFormat="1" ht="51.75" customHeight="1">
      <c r="A1056" s="49">
        <v>1045</v>
      </c>
      <c r="B1056" s="11">
        <v>45292</v>
      </c>
      <c r="C1056" s="42" t="s">
        <v>1923</v>
      </c>
      <c r="D1056" s="42" t="s">
        <v>2416</v>
      </c>
      <c r="E1056" s="42" t="s">
        <v>350</v>
      </c>
      <c r="F1056" s="42" t="s">
        <v>512</v>
      </c>
      <c r="G1056" s="42" t="s">
        <v>513</v>
      </c>
      <c r="H1056" s="42">
        <v>46</v>
      </c>
      <c r="I1056" s="8"/>
      <c r="J1056" s="8">
        <v>50.6</v>
      </c>
      <c r="K1056" s="42">
        <v>3</v>
      </c>
      <c r="L1056" s="42" t="s">
        <v>994</v>
      </c>
      <c r="M1056" s="42"/>
      <c r="N1056" s="9" t="s">
        <v>5963</v>
      </c>
      <c r="O1056" s="9">
        <v>932079.83</v>
      </c>
      <c r="P1056" s="9">
        <v>932079.83</v>
      </c>
      <c r="Q1056" s="9">
        <v>932079.83</v>
      </c>
      <c r="R1056" s="42" t="s">
        <v>3906</v>
      </c>
      <c r="S1056" s="11">
        <v>43385</v>
      </c>
      <c r="T1056" s="42" t="s">
        <v>266</v>
      </c>
      <c r="U1056" s="42" t="s">
        <v>3905</v>
      </c>
      <c r="V1056" s="42">
        <v>50.65</v>
      </c>
      <c r="W1056" s="42"/>
      <c r="X1056" s="42"/>
    </row>
    <row r="1057" spans="1:24" s="5" customFormat="1" ht="38.25">
      <c r="A1057" s="49">
        <v>1046</v>
      </c>
      <c r="B1057" s="11">
        <v>45292</v>
      </c>
      <c r="C1057" s="42" t="s">
        <v>1923</v>
      </c>
      <c r="D1057" s="42" t="s">
        <v>2417</v>
      </c>
      <c r="E1057" s="42" t="s">
        <v>108</v>
      </c>
      <c r="F1057" s="42" t="s">
        <v>512</v>
      </c>
      <c r="G1057" s="42" t="s">
        <v>514</v>
      </c>
      <c r="H1057" s="42">
        <v>127</v>
      </c>
      <c r="I1057" s="8"/>
      <c r="J1057" s="8">
        <v>49.6</v>
      </c>
      <c r="K1057" s="42">
        <v>7</v>
      </c>
      <c r="L1057" s="42" t="s">
        <v>994</v>
      </c>
      <c r="M1057" s="42"/>
      <c r="N1057" s="9" t="s">
        <v>5962</v>
      </c>
      <c r="O1057" s="9">
        <v>963616.9</v>
      </c>
      <c r="P1057" s="9"/>
      <c r="Q1057" s="9"/>
      <c r="R1057" s="42" t="s">
        <v>3438</v>
      </c>
      <c r="S1057" s="11">
        <v>35048</v>
      </c>
      <c r="T1057" s="42" t="s">
        <v>266</v>
      </c>
      <c r="U1057" s="42" t="s">
        <v>3437</v>
      </c>
      <c r="V1057" s="42"/>
      <c r="W1057" s="42"/>
      <c r="X1057" s="42"/>
    </row>
    <row r="1058" spans="1:24" s="5" customFormat="1" ht="76.5">
      <c r="A1058" s="49">
        <v>1047</v>
      </c>
      <c r="B1058" s="11">
        <v>45292</v>
      </c>
      <c r="C1058" s="42" t="s">
        <v>1923</v>
      </c>
      <c r="D1058" s="42" t="s">
        <v>759</v>
      </c>
      <c r="E1058" s="42" t="s">
        <v>2482</v>
      </c>
      <c r="F1058" s="42" t="s">
        <v>512</v>
      </c>
      <c r="G1058" s="42">
        <v>21</v>
      </c>
      <c r="H1058" s="42">
        <v>4</v>
      </c>
      <c r="I1058" s="8"/>
      <c r="J1058" s="8">
        <v>40.33</v>
      </c>
      <c r="K1058" s="42">
        <v>1</v>
      </c>
      <c r="L1058" s="42" t="s">
        <v>994</v>
      </c>
      <c r="M1058" s="11">
        <v>40042</v>
      </c>
      <c r="N1058" s="9" t="s">
        <v>3494</v>
      </c>
      <c r="O1058" s="9">
        <v>782938.73</v>
      </c>
      <c r="P1058" s="9">
        <v>887991.18</v>
      </c>
      <c r="Q1058" s="9">
        <v>887991.18</v>
      </c>
      <c r="R1058" s="67" t="s">
        <v>28</v>
      </c>
      <c r="S1058" s="70">
        <v>39904</v>
      </c>
      <c r="T1058" s="69" t="s">
        <v>266</v>
      </c>
      <c r="U1058" s="69" t="s">
        <v>3439</v>
      </c>
      <c r="V1058" s="42"/>
      <c r="W1058" s="42"/>
      <c r="X1058" s="42"/>
    </row>
    <row r="1059" spans="1:24" s="5" customFormat="1" ht="76.5">
      <c r="A1059" s="49">
        <v>1048</v>
      </c>
      <c r="B1059" s="11">
        <v>45292</v>
      </c>
      <c r="C1059" s="42" t="s">
        <v>1923</v>
      </c>
      <c r="D1059" s="42" t="s">
        <v>3495</v>
      </c>
      <c r="E1059" s="42" t="s">
        <v>2482</v>
      </c>
      <c r="F1059" s="42" t="s">
        <v>512</v>
      </c>
      <c r="G1059" s="42">
        <v>21</v>
      </c>
      <c r="H1059" s="42">
        <v>5</v>
      </c>
      <c r="I1059" s="8"/>
      <c r="J1059" s="8">
        <v>69.599999999999994</v>
      </c>
      <c r="K1059" s="42">
        <v>1</v>
      </c>
      <c r="L1059" s="42" t="s">
        <v>994</v>
      </c>
      <c r="M1059" s="11">
        <v>40042</v>
      </c>
      <c r="N1059" s="9" t="s">
        <v>3645</v>
      </c>
      <c r="O1059" s="9">
        <v>1352172.1</v>
      </c>
      <c r="P1059" s="9">
        <v>1532461.85</v>
      </c>
      <c r="Q1059" s="9">
        <v>1532461.85</v>
      </c>
      <c r="R1059" s="68"/>
      <c r="S1059" s="70"/>
      <c r="T1059" s="69"/>
      <c r="U1059" s="69"/>
      <c r="V1059" s="42"/>
      <c r="W1059" s="42"/>
      <c r="X1059" s="42"/>
    </row>
    <row r="1060" spans="1:24" s="5" customFormat="1" ht="76.5">
      <c r="A1060" s="49">
        <v>1049</v>
      </c>
      <c r="B1060" s="11">
        <v>45292</v>
      </c>
      <c r="C1060" s="42" t="s">
        <v>1923</v>
      </c>
      <c r="D1060" s="42" t="s">
        <v>3305</v>
      </c>
      <c r="E1060" s="42" t="s">
        <v>3339</v>
      </c>
      <c r="F1060" s="42" t="s">
        <v>512</v>
      </c>
      <c r="G1060" s="42">
        <v>21</v>
      </c>
      <c r="H1060" s="42">
        <v>9</v>
      </c>
      <c r="I1060" s="8"/>
      <c r="J1060" s="8">
        <v>40.25</v>
      </c>
      <c r="K1060" s="42">
        <v>2</v>
      </c>
      <c r="L1060" s="42" t="s">
        <v>994</v>
      </c>
      <c r="M1060" s="11">
        <v>40042</v>
      </c>
      <c r="N1060" s="9" t="s">
        <v>2980</v>
      </c>
      <c r="O1060" s="9">
        <v>780995.95</v>
      </c>
      <c r="P1060" s="9">
        <v>886229.73</v>
      </c>
      <c r="Q1060" s="9">
        <v>886229.73</v>
      </c>
      <c r="R1060" s="42" t="s">
        <v>44</v>
      </c>
      <c r="S1060" s="11">
        <v>39904</v>
      </c>
      <c r="T1060" s="42" t="s">
        <v>266</v>
      </c>
      <c r="U1060" s="42" t="s">
        <v>1769</v>
      </c>
      <c r="V1060" s="42">
        <v>40.15</v>
      </c>
      <c r="W1060" s="42"/>
      <c r="X1060" s="42"/>
    </row>
    <row r="1061" spans="1:24" s="5" customFormat="1" ht="76.5">
      <c r="A1061" s="49">
        <v>1050</v>
      </c>
      <c r="B1061" s="11">
        <v>45292</v>
      </c>
      <c r="C1061" s="42" t="s">
        <v>1923</v>
      </c>
      <c r="D1061" s="42" t="s">
        <v>2981</v>
      </c>
      <c r="E1061" s="42" t="s">
        <v>2076</v>
      </c>
      <c r="F1061" s="42" t="s">
        <v>512</v>
      </c>
      <c r="G1061" s="42">
        <v>21</v>
      </c>
      <c r="H1061" s="42">
        <v>16</v>
      </c>
      <c r="I1061" s="8"/>
      <c r="J1061" s="8">
        <v>34.630000000000003</v>
      </c>
      <c r="K1061" s="42">
        <v>4</v>
      </c>
      <c r="L1061" s="42" t="s">
        <v>994</v>
      </c>
      <c r="M1061" s="11">
        <v>40043</v>
      </c>
      <c r="N1061" s="9" t="s">
        <v>1315</v>
      </c>
      <c r="O1061" s="9">
        <v>672200.5</v>
      </c>
      <c r="P1061" s="9">
        <v>764369.72</v>
      </c>
      <c r="Q1061" s="9">
        <v>764369.72</v>
      </c>
      <c r="R1061" s="42" t="s">
        <v>40</v>
      </c>
      <c r="S1061" s="11">
        <v>39904</v>
      </c>
      <c r="T1061" s="42" t="s">
        <v>266</v>
      </c>
      <c r="U1061" s="42" t="s">
        <v>41</v>
      </c>
      <c r="V1061" s="42">
        <v>34.57</v>
      </c>
      <c r="W1061" s="42"/>
      <c r="X1061" s="42"/>
    </row>
    <row r="1062" spans="1:24" s="5" customFormat="1" ht="38.25">
      <c r="A1062" s="49">
        <v>1051</v>
      </c>
      <c r="B1062" s="11">
        <v>45292</v>
      </c>
      <c r="C1062" s="42" t="s">
        <v>1923</v>
      </c>
      <c r="D1062" s="42" t="s">
        <v>2418</v>
      </c>
      <c r="E1062" s="42" t="s">
        <v>3518</v>
      </c>
      <c r="F1062" s="42" t="s">
        <v>512</v>
      </c>
      <c r="G1062" s="42">
        <v>24</v>
      </c>
      <c r="H1062" s="42">
        <v>17</v>
      </c>
      <c r="I1062" s="8"/>
      <c r="J1062" s="8">
        <v>31.5</v>
      </c>
      <c r="K1062" s="42">
        <v>1</v>
      </c>
      <c r="L1062" s="42" t="s">
        <v>994</v>
      </c>
      <c r="M1062" s="42"/>
      <c r="N1062" s="9" t="s">
        <v>5961</v>
      </c>
      <c r="O1062" s="9">
        <v>602852.99</v>
      </c>
      <c r="P1062" s="9"/>
      <c r="Q1062" s="9"/>
      <c r="R1062" s="42" t="s">
        <v>1770</v>
      </c>
      <c r="S1062" s="11">
        <v>34999</v>
      </c>
      <c r="T1062" s="42" t="s">
        <v>266</v>
      </c>
      <c r="U1062" s="42" t="s">
        <v>1771</v>
      </c>
      <c r="V1062" s="42"/>
      <c r="W1062" s="42"/>
      <c r="X1062" s="42"/>
    </row>
    <row r="1063" spans="1:24" s="5" customFormat="1" ht="63.75">
      <c r="A1063" s="49">
        <v>1052</v>
      </c>
      <c r="B1063" s="11">
        <v>45292</v>
      </c>
      <c r="C1063" s="42" t="s">
        <v>1923</v>
      </c>
      <c r="D1063" s="42"/>
      <c r="E1063" s="42" t="s">
        <v>1564</v>
      </c>
      <c r="F1063" s="42" t="s">
        <v>512</v>
      </c>
      <c r="G1063" s="42">
        <v>24</v>
      </c>
      <c r="H1063" s="42">
        <v>28</v>
      </c>
      <c r="I1063" s="8"/>
      <c r="J1063" s="8">
        <v>46.5</v>
      </c>
      <c r="K1063" s="42">
        <v>5</v>
      </c>
      <c r="L1063" s="42" t="s">
        <v>994</v>
      </c>
      <c r="M1063" s="42"/>
      <c r="N1063" s="9" t="s">
        <v>3014</v>
      </c>
      <c r="O1063" s="9"/>
      <c r="P1063" s="9"/>
      <c r="Q1063" s="9"/>
      <c r="R1063" s="42" t="s">
        <v>5887</v>
      </c>
      <c r="S1063" s="11">
        <v>36153</v>
      </c>
      <c r="T1063" s="42" t="s">
        <v>266</v>
      </c>
      <c r="U1063" s="42" t="s">
        <v>1772</v>
      </c>
      <c r="V1063" s="42"/>
      <c r="W1063" s="42"/>
      <c r="X1063" s="42" t="s">
        <v>3548</v>
      </c>
    </row>
    <row r="1064" spans="1:24" s="5" customFormat="1" ht="63.75">
      <c r="A1064" s="49">
        <v>1053</v>
      </c>
      <c r="B1064" s="11">
        <v>45292</v>
      </c>
      <c r="C1064" s="42" t="s">
        <v>1923</v>
      </c>
      <c r="D1064" s="42" t="s">
        <v>2998</v>
      </c>
      <c r="E1064" s="42" t="s">
        <v>339</v>
      </c>
      <c r="F1064" s="42" t="s">
        <v>512</v>
      </c>
      <c r="G1064" s="42">
        <v>24</v>
      </c>
      <c r="H1064" s="42">
        <v>44</v>
      </c>
      <c r="I1064" s="8"/>
      <c r="J1064" s="8">
        <v>31.8</v>
      </c>
      <c r="K1064" s="42">
        <v>5</v>
      </c>
      <c r="L1064" s="42" t="s">
        <v>994</v>
      </c>
      <c r="M1064" s="42"/>
      <c r="N1064" s="9" t="s">
        <v>5960</v>
      </c>
      <c r="O1064" s="9">
        <v>608594.43999999994</v>
      </c>
      <c r="P1064" s="9"/>
      <c r="Q1064" s="9"/>
      <c r="R1064" s="42" t="s">
        <v>4602</v>
      </c>
      <c r="S1064" s="11" t="s">
        <v>4603</v>
      </c>
      <c r="T1064" s="42" t="s">
        <v>4579</v>
      </c>
      <c r="U1064" s="42" t="s">
        <v>4604</v>
      </c>
      <c r="V1064" s="42"/>
      <c r="W1064" s="42"/>
      <c r="X1064" s="42"/>
    </row>
    <row r="1065" spans="1:24" s="5" customFormat="1" ht="63.75">
      <c r="A1065" s="49">
        <v>1054</v>
      </c>
      <c r="B1065" s="11">
        <v>45292</v>
      </c>
      <c r="C1065" s="42" t="s">
        <v>1923</v>
      </c>
      <c r="D1065" s="42" t="s">
        <v>2266</v>
      </c>
      <c r="E1065" s="42" t="s">
        <v>1241</v>
      </c>
      <c r="F1065" s="42" t="s">
        <v>512</v>
      </c>
      <c r="G1065" s="42">
        <v>25</v>
      </c>
      <c r="H1065" s="42">
        <v>13</v>
      </c>
      <c r="I1065" s="8"/>
      <c r="J1065" s="8">
        <v>41.27</v>
      </c>
      <c r="K1065" s="42">
        <v>2</v>
      </c>
      <c r="L1065" s="42" t="s">
        <v>994</v>
      </c>
      <c r="M1065" s="42"/>
      <c r="N1065" s="9" t="s">
        <v>1660</v>
      </c>
      <c r="O1065" s="9">
        <v>790407.25</v>
      </c>
      <c r="P1065" s="9"/>
      <c r="Q1065" s="9"/>
      <c r="R1065" s="42" t="s">
        <v>4966</v>
      </c>
      <c r="S1065" s="11" t="s">
        <v>4967</v>
      </c>
      <c r="T1065" s="42" t="s">
        <v>4968</v>
      </c>
      <c r="U1065" s="42" t="s">
        <v>4969</v>
      </c>
      <c r="V1065" s="42"/>
      <c r="W1065" s="42"/>
      <c r="X1065" s="42"/>
    </row>
    <row r="1066" spans="1:24" s="5" customFormat="1" ht="38.25">
      <c r="A1066" s="49">
        <v>1055</v>
      </c>
      <c r="B1066" s="11">
        <v>45292</v>
      </c>
      <c r="C1066" s="42" t="s">
        <v>1923</v>
      </c>
      <c r="D1066" s="42" t="s">
        <v>2081</v>
      </c>
      <c r="E1066" s="42" t="s">
        <v>1417</v>
      </c>
      <c r="F1066" s="42" t="s">
        <v>2665</v>
      </c>
      <c r="G1066" s="42">
        <v>1</v>
      </c>
      <c r="H1066" s="42">
        <v>1</v>
      </c>
      <c r="I1066" s="42"/>
      <c r="J1066" s="8">
        <v>49.2</v>
      </c>
      <c r="K1066" s="42">
        <v>1</v>
      </c>
      <c r="L1066" s="42" t="s">
        <v>994</v>
      </c>
      <c r="M1066" s="42"/>
      <c r="N1066" s="9" t="s">
        <v>1956</v>
      </c>
      <c r="O1066" s="9">
        <v>873134.07</v>
      </c>
      <c r="P1066" s="9"/>
      <c r="Q1066" s="9"/>
      <c r="R1066" s="42" t="s">
        <v>2963</v>
      </c>
      <c r="S1066" s="11">
        <v>34030</v>
      </c>
      <c r="T1066" s="42" t="s">
        <v>266</v>
      </c>
      <c r="U1066" s="42" t="s">
        <v>2966</v>
      </c>
      <c r="V1066" s="42"/>
      <c r="W1066" s="42"/>
      <c r="X1066" s="42"/>
    </row>
    <row r="1067" spans="1:24" s="5" customFormat="1" ht="38.25">
      <c r="A1067" s="49">
        <v>1056</v>
      </c>
      <c r="B1067" s="11">
        <v>45292</v>
      </c>
      <c r="C1067" s="42" t="s">
        <v>1923</v>
      </c>
      <c r="D1067" s="42" t="s">
        <v>2082</v>
      </c>
      <c r="E1067" s="42" t="s">
        <v>1418</v>
      </c>
      <c r="F1067" s="42" t="s">
        <v>2665</v>
      </c>
      <c r="G1067" s="42">
        <v>1</v>
      </c>
      <c r="H1067" s="42">
        <v>3</v>
      </c>
      <c r="I1067" s="42"/>
      <c r="J1067" s="8">
        <v>67.599999999999994</v>
      </c>
      <c r="K1067" s="42">
        <v>1</v>
      </c>
      <c r="L1067" s="42" t="s">
        <v>994</v>
      </c>
      <c r="M1067" s="42"/>
      <c r="N1067" s="9" t="s">
        <v>1956</v>
      </c>
      <c r="O1067" s="9">
        <v>1188125.47</v>
      </c>
      <c r="P1067" s="9"/>
      <c r="Q1067" s="9"/>
      <c r="R1067" s="42" t="s">
        <v>2964</v>
      </c>
      <c r="S1067" s="11">
        <v>34030</v>
      </c>
      <c r="T1067" s="42" t="s">
        <v>266</v>
      </c>
      <c r="U1067" s="42" t="s">
        <v>2967</v>
      </c>
      <c r="V1067" s="42"/>
      <c r="W1067" s="42"/>
      <c r="X1067" s="42"/>
    </row>
    <row r="1068" spans="1:24" s="5" customFormat="1" ht="38.25">
      <c r="A1068" s="49">
        <v>1057</v>
      </c>
      <c r="B1068" s="11">
        <v>45292</v>
      </c>
      <c r="C1068" s="42" t="s">
        <v>1923</v>
      </c>
      <c r="D1068" s="42" t="s">
        <v>2083</v>
      </c>
      <c r="E1068" s="42" t="s">
        <v>1689</v>
      </c>
      <c r="F1068" s="42" t="s">
        <v>2665</v>
      </c>
      <c r="G1068" s="42">
        <v>1</v>
      </c>
      <c r="H1068" s="42">
        <v>6</v>
      </c>
      <c r="I1068" s="42"/>
      <c r="J1068" s="8">
        <v>68.599999999999994</v>
      </c>
      <c r="K1068" s="42">
        <v>2</v>
      </c>
      <c r="L1068" s="42" t="s">
        <v>994</v>
      </c>
      <c r="M1068" s="42"/>
      <c r="N1068" s="9" t="s">
        <v>1956</v>
      </c>
      <c r="O1068" s="9">
        <v>1178915.2</v>
      </c>
      <c r="P1068" s="9"/>
      <c r="Q1068" s="9"/>
      <c r="R1068" s="42" t="s">
        <v>2965</v>
      </c>
      <c r="S1068" s="11">
        <v>33987</v>
      </c>
      <c r="T1068" s="42" t="s">
        <v>266</v>
      </c>
      <c r="U1068" s="42" t="s">
        <v>2968</v>
      </c>
      <c r="V1068" s="42"/>
      <c r="W1068" s="42"/>
      <c r="X1068" s="42"/>
    </row>
    <row r="1069" spans="1:24" s="5" customFormat="1" ht="41.45" customHeight="1">
      <c r="A1069" s="49">
        <v>1058</v>
      </c>
      <c r="B1069" s="11">
        <v>45292</v>
      </c>
      <c r="C1069" s="42" t="s">
        <v>1923</v>
      </c>
      <c r="D1069" s="42" t="s">
        <v>3354</v>
      </c>
      <c r="E1069" s="42" t="s">
        <v>2172</v>
      </c>
      <c r="F1069" s="42" t="s">
        <v>2665</v>
      </c>
      <c r="G1069" s="42">
        <v>1</v>
      </c>
      <c r="H1069" s="42">
        <v>8</v>
      </c>
      <c r="I1069" s="42"/>
      <c r="J1069" s="8">
        <v>67.8</v>
      </c>
      <c r="K1069" s="42">
        <v>1</v>
      </c>
      <c r="L1069" s="42" t="s">
        <v>994</v>
      </c>
      <c r="M1069" s="42"/>
      <c r="N1069" s="9" t="s">
        <v>1956</v>
      </c>
      <c r="O1069" s="9">
        <v>1230492.74</v>
      </c>
      <c r="P1069" s="9"/>
      <c r="Q1069" s="9"/>
      <c r="R1069" s="42" t="s">
        <v>2275</v>
      </c>
      <c r="S1069" s="11">
        <v>42598</v>
      </c>
      <c r="T1069" s="42" t="s">
        <v>266</v>
      </c>
      <c r="U1069" s="42" t="s">
        <v>2276</v>
      </c>
      <c r="V1069" s="42">
        <v>67.8</v>
      </c>
      <c r="W1069" s="42"/>
      <c r="X1069" s="42"/>
    </row>
    <row r="1070" spans="1:24" s="5" customFormat="1" ht="51">
      <c r="A1070" s="49">
        <v>1059</v>
      </c>
      <c r="B1070" s="11">
        <v>45292</v>
      </c>
      <c r="C1070" s="42" t="s">
        <v>650</v>
      </c>
      <c r="D1070" s="42" t="s">
        <v>2462</v>
      </c>
      <c r="E1070" s="42" t="s">
        <v>2669</v>
      </c>
      <c r="F1070" s="42" t="s">
        <v>1165</v>
      </c>
      <c r="G1070" s="42">
        <v>3</v>
      </c>
      <c r="H1070" s="42"/>
      <c r="I1070" s="42" t="s">
        <v>5981</v>
      </c>
      <c r="J1070" s="8">
        <f>165.04*1542/3000</f>
        <v>84.830559999999991</v>
      </c>
      <c r="K1070" s="42"/>
      <c r="L1070" s="42" t="s">
        <v>994</v>
      </c>
      <c r="M1070" s="42"/>
      <c r="N1070" s="9" t="s">
        <v>5980</v>
      </c>
      <c r="O1070" s="9"/>
      <c r="P1070" s="9"/>
      <c r="Q1070" s="9"/>
      <c r="R1070" s="42" t="s">
        <v>30</v>
      </c>
      <c r="S1070" s="11">
        <v>39182</v>
      </c>
      <c r="T1070" s="42" t="s">
        <v>266</v>
      </c>
      <c r="U1070" s="42" t="s">
        <v>31</v>
      </c>
      <c r="V1070" s="42"/>
      <c r="W1070" s="42"/>
      <c r="X1070" s="42"/>
    </row>
    <row r="1071" spans="1:24" s="5" customFormat="1" ht="38.25">
      <c r="A1071" s="49">
        <v>1060</v>
      </c>
      <c r="B1071" s="11">
        <v>45292</v>
      </c>
      <c r="C1071" s="42" t="s">
        <v>1923</v>
      </c>
      <c r="D1071" s="42" t="s">
        <v>3355</v>
      </c>
      <c r="E1071" s="42" t="s">
        <v>2127</v>
      </c>
      <c r="F1071" s="42" t="s">
        <v>1165</v>
      </c>
      <c r="G1071" s="42">
        <v>7</v>
      </c>
      <c r="H1071" s="42">
        <v>5</v>
      </c>
      <c r="I1071" s="42"/>
      <c r="J1071" s="8">
        <v>58.6</v>
      </c>
      <c r="K1071" s="42">
        <v>2</v>
      </c>
      <c r="L1071" s="42" t="s">
        <v>994</v>
      </c>
      <c r="M1071" s="42"/>
      <c r="N1071" s="9" t="s">
        <v>5979</v>
      </c>
      <c r="O1071" s="9">
        <v>1121497.93</v>
      </c>
      <c r="P1071" s="9"/>
      <c r="Q1071" s="9"/>
      <c r="R1071" s="42" t="s">
        <v>3597</v>
      </c>
      <c r="S1071" s="11">
        <v>32924</v>
      </c>
      <c r="T1071" s="42" t="s">
        <v>266</v>
      </c>
      <c r="U1071" s="42" t="s">
        <v>3598</v>
      </c>
      <c r="V1071" s="42">
        <v>35.5</v>
      </c>
      <c r="W1071" s="42"/>
      <c r="X1071" s="42"/>
    </row>
    <row r="1072" spans="1:24" s="5" customFormat="1" ht="38.25">
      <c r="A1072" s="49">
        <v>1061</v>
      </c>
      <c r="B1072" s="11">
        <v>45292</v>
      </c>
      <c r="C1072" s="42" t="s">
        <v>1923</v>
      </c>
      <c r="D1072" s="42" t="s">
        <v>3356</v>
      </c>
      <c r="E1072" s="42" t="s">
        <v>2128</v>
      </c>
      <c r="F1072" s="42" t="s">
        <v>1165</v>
      </c>
      <c r="G1072" s="42">
        <v>7</v>
      </c>
      <c r="H1072" s="42">
        <v>8</v>
      </c>
      <c r="I1072" s="42"/>
      <c r="J1072" s="8">
        <v>58.2</v>
      </c>
      <c r="K1072" s="42">
        <v>2</v>
      </c>
      <c r="L1072" s="42" t="s">
        <v>994</v>
      </c>
      <c r="M1072" s="42"/>
      <c r="N1072" s="9" t="s">
        <v>5978</v>
      </c>
      <c r="O1072" s="9">
        <v>1113842.6599999999</v>
      </c>
      <c r="P1072" s="9"/>
      <c r="Q1072" s="9"/>
      <c r="R1072" s="42" t="s">
        <v>4872</v>
      </c>
      <c r="S1072" s="42"/>
      <c r="T1072" s="42"/>
      <c r="U1072" s="42" t="s">
        <v>4873</v>
      </c>
      <c r="V1072" s="42"/>
      <c r="W1072" s="42"/>
      <c r="X1072" s="42"/>
    </row>
    <row r="1073" spans="1:24" s="5" customFormat="1" ht="38.25">
      <c r="A1073" s="49">
        <v>1062</v>
      </c>
      <c r="B1073" s="11">
        <v>45292</v>
      </c>
      <c r="C1073" s="42" t="s">
        <v>1923</v>
      </c>
      <c r="D1073" s="42" t="s">
        <v>4327</v>
      </c>
      <c r="E1073" s="42" t="s">
        <v>4154</v>
      </c>
      <c r="F1073" s="42" t="s">
        <v>1165</v>
      </c>
      <c r="G1073" s="42">
        <v>8</v>
      </c>
      <c r="H1073" s="42">
        <v>1</v>
      </c>
      <c r="I1073" s="51" t="s">
        <v>4328</v>
      </c>
      <c r="J1073" s="8">
        <v>41.16</v>
      </c>
      <c r="K1073" s="42">
        <v>1</v>
      </c>
      <c r="L1073" s="42" t="s">
        <v>994</v>
      </c>
      <c r="M1073" s="11">
        <v>44616</v>
      </c>
      <c r="N1073" s="9" t="s">
        <v>4329</v>
      </c>
      <c r="O1073" s="9">
        <v>772037.61</v>
      </c>
      <c r="P1073" s="9">
        <v>772037.61</v>
      </c>
      <c r="Q1073" s="9">
        <v>772037.61</v>
      </c>
      <c r="R1073" s="42"/>
      <c r="S1073" s="42"/>
      <c r="T1073" s="42"/>
      <c r="U1073" s="42"/>
      <c r="V1073" s="42"/>
      <c r="W1073" s="42"/>
      <c r="X1073" s="42" t="s">
        <v>4072</v>
      </c>
    </row>
    <row r="1074" spans="1:24" s="5" customFormat="1" ht="38.25">
      <c r="A1074" s="49">
        <v>1063</v>
      </c>
      <c r="B1074" s="11">
        <v>45292</v>
      </c>
      <c r="C1074" s="42" t="s">
        <v>1923</v>
      </c>
      <c r="D1074" s="42" t="s">
        <v>4327</v>
      </c>
      <c r="E1074" s="42" t="s">
        <v>4927</v>
      </c>
      <c r="F1074" s="42" t="s">
        <v>1165</v>
      </c>
      <c r="G1074" s="42">
        <v>8</v>
      </c>
      <c r="H1074" s="42">
        <v>1</v>
      </c>
      <c r="I1074" s="51" t="s">
        <v>4330</v>
      </c>
      <c r="J1074" s="8">
        <v>13.72</v>
      </c>
      <c r="K1074" s="42">
        <v>1</v>
      </c>
      <c r="L1074" s="42" t="s">
        <v>994</v>
      </c>
      <c r="M1074" s="11">
        <v>44578</v>
      </c>
      <c r="N1074" s="9" t="s">
        <v>4331</v>
      </c>
      <c r="O1074" s="9">
        <v>257345.87</v>
      </c>
      <c r="P1074" s="9">
        <v>514000</v>
      </c>
      <c r="Q1074" s="9">
        <v>514000</v>
      </c>
      <c r="R1074" s="42"/>
      <c r="S1074" s="42"/>
      <c r="T1074" s="42"/>
      <c r="U1074" s="42"/>
      <c r="V1074" s="42"/>
      <c r="W1074" s="42"/>
      <c r="X1074" s="42" t="s">
        <v>4072</v>
      </c>
    </row>
    <row r="1075" spans="1:24" s="5" customFormat="1" ht="38.25">
      <c r="A1075" s="49">
        <v>1064</v>
      </c>
      <c r="B1075" s="11">
        <v>45292</v>
      </c>
      <c r="C1075" s="42" t="s">
        <v>1923</v>
      </c>
      <c r="D1075" s="42" t="s">
        <v>3357</v>
      </c>
      <c r="E1075" s="42" t="s">
        <v>2129</v>
      </c>
      <c r="F1075" s="42" t="s">
        <v>1165</v>
      </c>
      <c r="G1075" s="42">
        <v>8</v>
      </c>
      <c r="H1075" s="42">
        <v>2</v>
      </c>
      <c r="I1075" s="42"/>
      <c r="J1075" s="8">
        <v>53.2</v>
      </c>
      <c r="K1075" s="42">
        <v>1</v>
      </c>
      <c r="L1075" s="42" t="s">
        <v>994</v>
      </c>
      <c r="M1075" s="42"/>
      <c r="N1075" s="9" t="s">
        <v>5977</v>
      </c>
      <c r="O1075" s="9">
        <v>999328.48</v>
      </c>
      <c r="P1075" s="9"/>
      <c r="Q1075" s="9"/>
      <c r="R1075" s="42"/>
      <c r="S1075" s="11"/>
      <c r="T1075" s="42"/>
      <c r="U1075" s="42"/>
      <c r="V1075" s="42"/>
      <c r="W1075" s="42"/>
      <c r="X1075" s="42" t="s">
        <v>4072</v>
      </c>
    </row>
    <row r="1076" spans="1:24" s="5" customFormat="1" ht="38.25">
      <c r="A1076" s="49">
        <v>1065</v>
      </c>
      <c r="B1076" s="11">
        <v>45292</v>
      </c>
      <c r="C1076" s="42" t="s">
        <v>1923</v>
      </c>
      <c r="D1076" s="42" t="s">
        <v>4359</v>
      </c>
      <c r="E1076" s="42" t="s">
        <v>4928</v>
      </c>
      <c r="F1076" s="42" t="s">
        <v>1165</v>
      </c>
      <c r="G1076" s="42">
        <v>8</v>
      </c>
      <c r="H1076" s="42">
        <v>3</v>
      </c>
      <c r="I1076" s="42"/>
      <c r="J1076" s="8">
        <v>54.5</v>
      </c>
      <c r="K1076" s="42">
        <v>2</v>
      </c>
      <c r="L1076" s="42" t="s">
        <v>994</v>
      </c>
      <c r="M1076" s="11">
        <v>44578</v>
      </c>
      <c r="N1076" s="9" t="s">
        <v>4360</v>
      </c>
      <c r="O1076" s="9">
        <v>1021869.73</v>
      </c>
      <c r="P1076" s="9">
        <v>2038999.9</v>
      </c>
      <c r="Q1076" s="9">
        <v>2038999.9</v>
      </c>
      <c r="R1076" s="42"/>
      <c r="S1076" s="11"/>
      <c r="T1076" s="42"/>
      <c r="U1076" s="42"/>
      <c r="V1076" s="42"/>
      <c r="W1076" s="42"/>
      <c r="X1076" s="42" t="s">
        <v>4072</v>
      </c>
    </row>
    <row r="1077" spans="1:24" s="5" customFormat="1" ht="51">
      <c r="A1077" s="49">
        <v>1066</v>
      </c>
      <c r="B1077" s="11">
        <v>45292</v>
      </c>
      <c r="C1077" s="42" t="s">
        <v>1923</v>
      </c>
      <c r="D1077" s="42" t="s">
        <v>5193</v>
      </c>
      <c r="E1077" s="42" t="s">
        <v>4929</v>
      </c>
      <c r="F1077" s="42" t="s">
        <v>1165</v>
      </c>
      <c r="G1077" s="42">
        <v>8</v>
      </c>
      <c r="H1077" s="42">
        <v>4</v>
      </c>
      <c r="I1077" s="42" t="s">
        <v>5194</v>
      </c>
      <c r="J1077" s="8">
        <v>21.97</v>
      </c>
      <c r="K1077" s="42">
        <v>2</v>
      </c>
      <c r="L1077" s="42" t="s">
        <v>994</v>
      </c>
      <c r="M1077" s="11">
        <v>45027</v>
      </c>
      <c r="N1077" s="9" t="s">
        <v>5195</v>
      </c>
      <c r="O1077" s="9">
        <v>412805.31</v>
      </c>
      <c r="P1077" s="9">
        <v>412805.31</v>
      </c>
      <c r="Q1077" s="9">
        <v>412805.31</v>
      </c>
      <c r="R1077" s="42"/>
      <c r="S1077" s="11"/>
      <c r="T1077" s="42"/>
      <c r="U1077" s="42"/>
      <c r="V1077" s="42"/>
      <c r="W1077" s="42"/>
      <c r="X1077" s="42" t="s">
        <v>4072</v>
      </c>
    </row>
    <row r="1078" spans="1:24" s="5" customFormat="1" ht="51">
      <c r="A1078" s="49">
        <v>1067</v>
      </c>
      <c r="B1078" s="11">
        <v>45292</v>
      </c>
      <c r="C1078" s="42" t="s">
        <v>1923</v>
      </c>
      <c r="D1078" s="42" t="s">
        <v>5193</v>
      </c>
      <c r="E1078" s="42" t="s">
        <v>4155</v>
      </c>
      <c r="F1078" s="42" t="s">
        <v>1165</v>
      </c>
      <c r="G1078" s="42">
        <v>8</v>
      </c>
      <c r="H1078" s="42">
        <v>4</v>
      </c>
      <c r="I1078" s="42" t="s">
        <v>5238</v>
      </c>
      <c r="J1078" s="8">
        <v>19.29</v>
      </c>
      <c r="K1078" s="42">
        <v>2</v>
      </c>
      <c r="L1078" s="42" t="s">
        <v>994</v>
      </c>
      <c r="M1078" s="11">
        <v>45071</v>
      </c>
      <c r="N1078" s="9" t="s">
        <v>5239</v>
      </c>
      <c r="O1078" s="9">
        <v>362463.2</v>
      </c>
      <c r="P1078" s="9">
        <v>723000</v>
      </c>
      <c r="Q1078" s="9">
        <v>723000</v>
      </c>
      <c r="R1078" s="42"/>
      <c r="S1078" s="11"/>
      <c r="T1078" s="42"/>
      <c r="U1078" s="42"/>
      <c r="V1078" s="42"/>
      <c r="W1078" s="42"/>
      <c r="X1078" s="42" t="s">
        <v>4072</v>
      </c>
    </row>
    <row r="1079" spans="1:24" s="5" customFormat="1" ht="51">
      <c r="A1079" s="49">
        <v>1068</v>
      </c>
      <c r="B1079" s="11">
        <v>45292</v>
      </c>
      <c r="C1079" s="42" t="s">
        <v>1923</v>
      </c>
      <c r="D1079" s="42" t="s">
        <v>5193</v>
      </c>
      <c r="E1079" s="42" t="s">
        <v>4156</v>
      </c>
      <c r="F1079" s="42" t="s">
        <v>1165</v>
      </c>
      <c r="G1079" s="42">
        <v>8</v>
      </c>
      <c r="H1079" s="42">
        <v>4</v>
      </c>
      <c r="I1079" s="42" t="s">
        <v>5958</v>
      </c>
      <c r="J1079" s="8">
        <v>12.33</v>
      </c>
      <c r="K1079" s="42">
        <v>2</v>
      </c>
      <c r="L1079" s="42" t="s">
        <v>994</v>
      </c>
      <c r="M1079" s="11">
        <v>45120</v>
      </c>
      <c r="N1079" s="9" t="s">
        <v>5959</v>
      </c>
      <c r="O1079" s="9">
        <v>231573.72</v>
      </c>
      <c r="P1079" s="9">
        <v>462000</v>
      </c>
      <c r="Q1079" s="9">
        <v>462000</v>
      </c>
      <c r="R1079" s="42"/>
      <c r="S1079" s="11"/>
      <c r="T1079" s="42"/>
      <c r="U1079" s="42"/>
      <c r="V1079" s="42"/>
      <c r="W1079" s="42"/>
      <c r="X1079" s="42" t="s">
        <v>4072</v>
      </c>
    </row>
    <row r="1080" spans="1:24" s="5" customFormat="1" ht="40.5" customHeight="1">
      <c r="A1080" s="49">
        <v>1069</v>
      </c>
      <c r="B1080" s="11">
        <v>45292</v>
      </c>
      <c r="C1080" s="42" t="s">
        <v>1923</v>
      </c>
      <c r="D1080" s="42" t="s">
        <v>3358</v>
      </c>
      <c r="E1080" s="42" t="s">
        <v>976</v>
      </c>
      <c r="F1080" s="42" t="s">
        <v>1165</v>
      </c>
      <c r="G1080" s="42">
        <v>9</v>
      </c>
      <c r="H1080" s="42">
        <v>1</v>
      </c>
      <c r="I1080" s="42"/>
      <c r="J1080" s="8">
        <v>77</v>
      </c>
      <c r="K1080" s="42">
        <v>1</v>
      </c>
      <c r="L1080" s="42" t="s">
        <v>994</v>
      </c>
      <c r="M1080" s="42"/>
      <c r="N1080" s="9" t="s">
        <v>5976</v>
      </c>
      <c r="O1080" s="9">
        <v>1418382.35</v>
      </c>
      <c r="P1080" s="9"/>
      <c r="Q1080" s="9"/>
      <c r="R1080" s="42"/>
      <c r="S1080" s="11"/>
      <c r="T1080" s="42"/>
      <c r="U1080" s="42"/>
      <c r="V1080" s="42"/>
      <c r="W1080" s="42"/>
      <c r="X1080" s="42" t="s">
        <v>4072</v>
      </c>
    </row>
    <row r="1081" spans="1:24" s="5" customFormat="1" ht="48" customHeight="1">
      <c r="A1081" s="49">
        <v>1070</v>
      </c>
      <c r="B1081" s="11">
        <v>45292</v>
      </c>
      <c r="C1081" s="42" t="s">
        <v>1923</v>
      </c>
      <c r="D1081" s="42" t="s">
        <v>3806</v>
      </c>
      <c r="E1081" s="42" t="s">
        <v>3836</v>
      </c>
      <c r="F1081" s="42" t="s">
        <v>1165</v>
      </c>
      <c r="G1081" s="42">
        <v>9</v>
      </c>
      <c r="H1081" s="42">
        <v>2</v>
      </c>
      <c r="I1081" s="42" t="s">
        <v>3807</v>
      </c>
      <c r="J1081" s="8">
        <v>40.57</v>
      </c>
      <c r="K1081" s="42">
        <v>1</v>
      </c>
      <c r="L1081" s="42" t="s">
        <v>994</v>
      </c>
      <c r="M1081" s="11">
        <v>38483</v>
      </c>
      <c r="N1081" s="9" t="s">
        <v>3808</v>
      </c>
      <c r="O1081" s="9">
        <v>747299.61</v>
      </c>
      <c r="P1081" s="9">
        <v>747299.61</v>
      </c>
      <c r="Q1081" s="9">
        <v>747299.61</v>
      </c>
      <c r="R1081" s="42" t="s">
        <v>4263</v>
      </c>
      <c r="S1081" s="11">
        <v>32959</v>
      </c>
      <c r="T1081" s="42" t="s">
        <v>266</v>
      </c>
      <c r="U1081" s="42" t="s">
        <v>4264</v>
      </c>
      <c r="V1081" s="42">
        <v>37</v>
      </c>
      <c r="W1081" s="42"/>
      <c r="X1081" s="42" t="s">
        <v>4072</v>
      </c>
    </row>
    <row r="1082" spans="1:24" s="5" customFormat="1" ht="48" customHeight="1">
      <c r="A1082" s="49">
        <v>1071</v>
      </c>
      <c r="B1082" s="11">
        <v>45292</v>
      </c>
      <c r="C1082" s="42" t="s">
        <v>1923</v>
      </c>
      <c r="D1082" s="42" t="s">
        <v>3806</v>
      </c>
      <c r="E1082" s="42" t="s">
        <v>4929</v>
      </c>
      <c r="F1082" s="42" t="s">
        <v>1165</v>
      </c>
      <c r="G1082" s="42">
        <v>9</v>
      </c>
      <c r="H1082" s="42">
        <v>2</v>
      </c>
      <c r="I1082" s="42" t="s">
        <v>4332</v>
      </c>
      <c r="J1082" s="8">
        <v>22.23</v>
      </c>
      <c r="K1082" s="42">
        <v>1</v>
      </c>
      <c r="L1082" s="42" t="s">
        <v>994</v>
      </c>
      <c r="M1082" s="11">
        <v>44571</v>
      </c>
      <c r="N1082" s="9" t="s">
        <v>4333</v>
      </c>
      <c r="O1082" s="9">
        <v>409510.74</v>
      </c>
      <c r="P1082" s="9">
        <v>833000</v>
      </c>
      <c r="Q1082" s="9">
        <v>833000</v>
      </c>
      <c r="R1082" s="42"/>
      <c r="S1082" s="11"/>
      <c r="T1082" s="42"/>
      <c r="U1082" s="42"/>
      <c r="V1082" s="42"/>
      <c r="W1082" s="42"/>
      <c r="X1082" s="42" t="s">
        <v>4072</v>
      </c>
    </row>
    <row r="1083" spans="1:24" s="5" customFormat="1" ht="48" customHeight="1">
      <c r="A1083" s="49">
        <v>1072</v>
      </c>
      <c r="B1083" s="11">
        <v>45292</v>
      </c>
      <c r="C1083" s="42" t="s">
        <v>1923</v>
      </c>
      <c r="D1083" s="42" t="s">
        <v>5019</v>
      </c>
      <c r="E1083" s="42" t="s">
        <v>4157</v>
      </c>
      <c r="F1083" s="42" t="s">
        <v>1165</v>
      </c>
      <c r="G1083" s="42">
        <v>9</v>
      </c>
      <c r="H1083" s="42">
        <v>3</v>
      </c>
      <c r="I1083" s="42"/>
      <c r="J1083" s="8">
        <v>76.099999999999994</v>
      </c>
      <c r="K1083" s="42">
        <v>2</v>
      </c>
      <c r="L1083" s="42" t="s">
        <v>994</v>
      </c>
      <c r="M1083" s="11">
        <v>44910</v>
      </c>
      <c r="N1083" s="9" t="s">
        <v>5020</v>
      </c>
      <c r="O1083" s="9">
        <v>1401803.86</v>
      </c>
      <c r="P1083" s="9">
        <v>1109000</v>
      </c>
      <c r="Q1083" s="9">
        <v>0</v>
      </c>
      <c r="R1083" s="42"/>
      <c r="S1083" s="11"/>
      <c r="T1083" s="42"/>
      <c r="U1083" s="42"/>
      <c r="V1083" s="42"/>
      <c r="W1083" s="42"/>
      <c r="X1083" s="42" t="s">
        <v>4072</v>
      </c>
    </row>
    <row r="1084" spans="1:24" s="5" customFormat="1" ht="51">
      <c r="A1084" s="49">
        <v>1073</v>
      </c>
      <c r="B1084" s="11">
        <v>45292</v>
      </c>
      <c r="C1084" s="42" t="s">
        <v>2315</v>
      </c>
      <c r="D1084" s="42" t="s">
        <v>2314</v>
      </c>
      <c r="E1084" s="42" t="s">
        <v>279</v>
      </c>
      <c r="F1084" s="42" t="s">
        <v>1123</v>
      </c>
      <c r="G1084" s="42">
        <v>30</v>
      </c>
      <c r="H1084" s="42"/>
      <c r="I1084" s="42" t="s">
        <v>278</v>
      </c>
      <c r="J1084" s="8">
        <f>210.15*333/1000</f>
        <v>69.979950000000002</v>
      </c>
      <c r="K1084" s="42"/>
      <c r="L1084" s="42" t="s">
        <v>994</v>
      </c>
      <c r="M1084" s="42"/>
      <c r="N1084" s="9" t="s">
        <v>3570</v>
      </c>
      <c r="O1084" s="9">
        <v>1839982.43</v>
      </c>
      <c r="P1084" s="9"/>
      <c r="Q1084" s="9"/>
      <c r="R1084" s="42" t="s">
        <v>4874</v>
      </c>
      <c r="S1084" s="42"/>
      <c r="T1084" s="42"/>
      <c r="U1084" s="42" t="s">
        <v>4875</v>
      </c>
      <c r="V1084" s="42"/>
      <c r="W1084" s="42"/>
      <c r="X1084" s="42"/>
    </row>
    <row r="1085" spans="1:24" s="5" customFormat="1" ht="89.25">
      <c r="A1085" s="49">
        <v>1074</v>
      </c>
      <c r="B1085" s="11">
        <v>45292</v>
      </c>
      <c r="C1085" s="42" t="s">
        <v>1923</v>
      </c>
      <c r="D1085" s="42" t="s">
        <v>3155</v>
      </c>
      <c r="E1085" s="42" t="s">
        <v>2184</v>
      </c>
      <c r="F1085" s="42" t="s">
        <v>1123</v>
      </c>
      <c r="G1085" s="42">
        <v>32</v>
      </c>
      <c r="H1085" s="42"/>
      <c r="I1085" s="42" t="s">
        <v>6024</v>
      </c>
      <c r="J1085" s="8">
        <v>88.97</v>
      </c>
      <c r="K1085" s="42"/>
      <c r="L1085" s="42" t="s">
        <v>994</v>
      </c>
      <c r="M1085" s="42"/>
      <c r="N1085" s="9" t="s">
        <v>3999</v>
      </c>
      <c r="O1085" s="9">
        <v>1363690.94</v>
      </c>
      <c r="P1085" s="9">
        <v>1363690.94</v>
      </c>
      <c r="Q1085" s="9">
        <v>1363690.94</v>
      </c>
      <c r="R1085" s="42" t="s">
        <v>4678</v>
      </c>
      <c r="S1085" s="11" t="s">
        <v>4679</v>
      </c>
      <c r="T1085" s="42" t="s">
        <v>4680</v>
      </c>
      <c r="U1085" s="42" t="s">
        <v>4681</v>
      </c>
      <c r="V1085" s="42">
        <v>14.4</v>
      </c>
      <c r="W1085" s="42"/>
      <c r="X1085" s="42"/>
    </row>
    <row r="1086" spans="1:24" s="5" customFormat="1" ht="25.5">
      <c r="A1086" s="49">
        <v>1075</v>
      </c>
      <c r="B1086" s="11">
        <v>45292</v>
      </c>
      <c r="C1086" s="42" t="s">
        <v>650</v>
      </c>
      <c r="D1086" s="42" t="s">
        <v>3359</v>
      </c>
      <c r="E1086" s="42" t="s">
        <v>3555</v>
      </c>
      <c r="F1086" s="42" t="s">
        <v>1166</v>
      </c>
      <c r="G1086" s="42">
        <v>48</v>
      </c>
      <c r="H1086" s="42"/>
      <c r="I1086" s="42"/>
      <c r="J1086" s="8">
        <v>23.7</v>
      </c>
      <c r="K1086" s="42">
        <v>1</v>
      </c>
      <c r="L1086" s="42" t="s">
        <v>994</v>
      </c>
      <c r="M1086" s="42"/>
      <c r="N1086" s="9" t="s">
        <v>3556</v>
      </c>
      <c r="O1086" s="9">
        <v>622995.74</v>
      </c>
      <c r="P1086" s="9"/>
      <c r="Q1086" s="9"/>
      <c r="R1086" s="42" t="s">
        <v>3079</v>
      </c>
      <c r="S1086" s="11">
        <v>35453</v>
      </c>
      <c r="T1086" s="42" t="s">
        <v>266</v>
      </c>
      <c r="U1086" s="42" t="s">
        <v>3080</v>
      </c>
      <c r="V1086" s="42"/>
      <c r="W1086" s="42"/>
      <c r="X1086" s="42"/>
    </row>
    <row r="1087" spans="1:24" s="5" customFormat="1" ht="25.5">
      <c r="A1087" s="49">
        <v>1076</v>
      </c>
      <c r="B1087" s="11">
        <v>45292</v>
      </c>
      <c r="C1087" s="42" t="s">
        <v>1923</v>
      </c>
      <c r="D1087" s="42" t="s">
        <v>3360</v>
      </c>
      <c r="E1087" s="42" t="s">
        <v>2451</v>
      </c>
      <c r="F1087" s="42" t="s">
        <v>587</v>
      </c>
      <c r="G1087" s="42">
        <v>12</v>
      </c>
      <c r="H1087" s="42">
        <v>2</v>
      </c>
      <c r="I1087" s="42"/>
      <c r="J1087" s="8">
        <v>57.4</v>
      </c>
      <c r="K1087" s="42">
        <v>1</v>
      </c>
      <c r="L1087" s="42" t="s">
        <v>994</v>
      </c>
      <c r="M1087" s="42"/>
      <c r="N1087" s="9" t="s">
        <v>1001</v>
      </c>
      <c r="O1087" s="9">
        <v>1118029.74</v>
      </c>
      <c r="P1087" s="9"/>
      <c r="Q1087" s="9"/>
      <c r="R1087" s="42" t="s">
        <v>4497</v>
      </c>
      <c r="S1087" s="42"/>
      <c r="T1087" s="42"/>
      <c r="U1087" s="42" t="s">
        <v>4498</v>
      </c>
      <c r="V1087" s="42"/>
      <c r="W1087" s="42"/>
      <c r="X1087" s="42"/>
    </row>
    <row r="1088" spans="1:24" s="5" customFormat="1" ht="25.5">
      <c r="A1088" s="49">
        <v>1077</v>
      </c>
      <c r="B1088" s="11">
        <v>45292</v>
      </c>
      <c r="C1088" s="42" t="s">
        <v>1923</v>
      </c>
      <c r="D1088" s="42" t="s">
        <v>3361</v>
      </c>
      <c r="E1088" s="42" t="s">
        <v>2273</v>
      </c>
      <c r="F1088" s="42" t="s">
        <v>795</v>
      </c>
      <c r="G1088" s="42">
        <v>32</v>
      </c>
      <c r="H1088" s="42">
        <v>3</v>
      </c>
      <c r="I1088" s="42"/>
      <c r="J1088" s="8">
        <v>43.2</v>
      </c>
      <c r="K1088" s="42">
        <v>1</v>
      </c>
      <c r="L1088" s="42" t="s">
        <v>994</v>
      </c>
      <c r="M1088" s="42"/>
      <c r="N1088" s="9" t="s">
        <v>2052</v>
      </c>
      <c r="O1088" s="9">
        <v>839279.23</v>
      </c>
      <c r="P1088" s="9"/>
      <c r="Q1088" s="9"/>
      <c r="R1088" s="42"/>
      <c r="S1088" s="11"/>
      <c r="T1088" s="42"/>
      <c r="U1088" s="10"/>
      <c r="V1088" s="42"/>
      <c r="W1088" s="42"/>
      <c r="X1088" s="42"/>
    </row>
    <row r="1089" spans="1:24" s="5" customFormat="1" ht="38.25">
      <c r="A1089" s="49">
        <v>1078</v>
      </c>
      <c r="B1089" s="11">
        <v>45292</v>
      </c>
      <c r="C1089" s="42" t="s">
        <v>1923</v>
      </c>
      <c r="D1089" s="42" t="s">
        <v>5334</v>
      </c>
      <c r="E1089" s="42" t="s">
        <v>5335</v>
      </c>
      <c r="F1089" s="42" t="s">
        <v>2224</v>
      </c>
      <c r="G1089" s="42">
        <v>1</v>
      </c>
      <c r="H1089" s="42">
        <v>1</v>
      </c>
      <c r="I1089" s="42"/>
      <c r="J1089" s="8">
        <v>24.1</v>
      </c>
      <c r="K1089" s="42">
        <v>1</v>
      </c>
      <c r="L1089" s="42" t="s">
        <v>994</v>
      </c>
      <c r="M1089" s="42"/>
      <c r="N1089" s="9" t="s">
        <v>5336</v>
      </c>
      <c r="O1089" s="9">
        <v>459316.56</v>
      </c>
      <c r="P1089" s="9">
        <v>459316.56</v>
      </c>
      <c r="Q1089" s="9">
        <v>459316.56</v>
      </c>
      <c r="R1089" s="42"/>
      <c r="S1089" s="11"/>
      <c r="T1089" s="42"/>
      <c r="U1089" s="10"/>
      <c r="V1089" s="42"/>
      <c r="W1089" s="42"/>
      <c r="X1089" s="42" t="s">
        <v>4073</v>
      </c>
    </row>
    <row r="1090" spans="1:24" s="5" customFormat="1" ht="51">
      <c r="A1090" s="49">
        <v>1079</v>
      </c>
      <c r="B1090" s="11">
        <v>45292</v>
      </c>
      <c r="C1090" s="42" t="s">
        <v>1923</v>
      </c>
      <c r="D1090" s="42" t="s">
        <v>3362</v>
      </c>
      <c r="E1090" s="42" t="s">
        <v>3291</v>
      </c>
      <c r="F1090" s="42" t="s">
        <v>2224</v>
      </c>
      <c r="G1090" s="42">
        <v>1</v>
      </c>
      <c r="H1090" s="42">
        <v>2</v>
      </c>
      <c r="I1090" s="42"/>
      <c r="J1090" s="8">
        <v>38.9</v>
      </c>
      <c r="K1090" s="42">
        <v>1</v>
      </c>
      <c r="L1090" s="42" t="s">
        <v>994</v>
      </c>
      <c r="M1090" s="42"/>
      <c r="N1090" s="9" t="s">
        <v>6022</v>
      </c>
      <c r="O1090" s="9">
        <v>744475.59</v>
      </c>
      <c r="P1090" s="9"/>
      <c r="Q1090" s="9"/>
      <c r="R1090" s="42"/>
      <c r="S1090" s="11"/>
      <c r="T1090" s="42"/>
      <c r="U1090" s="10"/>
      <c r="V1090" s="42"/>
      <c r="W1090" s="42"/>
      <c r="X1090" s="42" t="s">
        <v>4073</v>
      </c>
    </row>
    <row r="1091" spans="1:24" s="5" customFormat="1" ht="51">
      <c r="A1091" s="49">
        <v>1080</v>
      </c>
      <c r="B1091" s="11">
        <v>45292</v>
      </c>
      <c r="C1091" s="42" t="s">
        <v>1923</v>
      </c>
      <c r="D1091" s="42" t="s">
        <v>3363</v>
      </c>
      <c r="E1091" s="42" t="s">
        <v>1808</v>
      </c>
      <c r="F1091" s="42" t="s">
        <v>2224</v>
      </c>
      <c r="G1091" s="42">
        <v>1</v>
      </c>
      <c r="H1091" s="42">
        <v>3</v>
      </c>
      <c r="I1091" s="42"/>
      <c r="J1091" s="8">
        <v>35</v>
      </c>
      <c r="K1091" s="42">
        <v>1</v>
      </c>
      <c r="L1091" s="42" t="s">
        <v>994</v>
      </c>
      <c r="M1091" s="42"/>
      <c r="N1091" s="9" t="s">
        <v>6021</v>
      </c>
      <c r="O1091" s="9">
        <v>669836.65</v>
      </c>
      <c r="P1091" s="9"/>
      <c r="Q1091" s="9"/>
      <c r="R1091" s="42"/>
      <c r="S1091" s="11"/>
      <c r="T1091" s="42"/>
      <c r="U1091" s="10"/>
      <c r="V1091" s="42"/>
      <c r="W1091" s="42"/>
      <c r="X1091" s="42" t="s">
        <v>4073</v>
      </c>
    </row>
    <row r="1092" spans="1:24" s="5" customFormat="1" ht="51.75" customHeight="1">
      <c r="A1092" s="49">
        <v>1081</v>
      </c>
      <c r="B1092" s="11">
        <v>45292</v>
      </c>
      <c r="C1092" s="42" t="s">
        <v>1923</v>
      </c>
      <c r="D1092" s="42" t="s">
        <v>3364</v>
      </c>
      <c r="E1092" s="42" t="s">
        <v>430</v>
      </c>
      <c r="F1092" s="42" t="s">
        <v>2224</v>
      </c>
      <c r="G1092" s="42">
        <v>1</v>
      </c>
      <c r="H1092" s="42">
        <v>4</v>
      </c>
      <c r="I1092" s="42"/>
      <c r="J1092" s="8">
        <v>24.2</v>
      </c>
      <c r="K1092" s="42">
        <v>2</v>
      </c>
      <c r="L1092" s="42" t="s">
        <v>994</v>
      </c>
      <c r="M1092" s="42"/>
      <c r="N1092" s="9" t="s">
        <v>6020</v>
      </c>
      <c r="O1092" s="9">
        <v>463144.2</v>
      </c>
      <c r="P1092" s="9"/>
      <c r="Q1092" s="9"/>
      <c r="R1092" s="42"/>
      <c r="S1092" s="11"/>
      <c r="T1092" s="42"/>
      <c r="U1092" s="42"/>
      <c r="V1092" s="42"/>
      <c r="W1092" s="42"/>
      <c r="X1092" s="42" t="s">
        <v>4073</v>
      </c>
    </row>
    <row r="1093" spans="1:24" s="5" customFormat="1" ht="55.5" customHeight="1">
      <c r="A1093" s="49">
        <v>1082</v>
      </c>
      <c r="B1093" s="11">
        <v>45292</v>
      </c>
      <c r="C1093" s="42" t="s">
        <v>1923</v>
      </c>
      <c r="D1093" s="42" t="s">
        <v>3365</v>
      </c>
      <c r="E1093" s="42" t="s">
        <v>431</v>
      </c>
      <c r="F1093" s="42" t="s">
        <v>2224</v>
      </c>
      <c r="G1093" s="42">
        <v>1</v>
      </c>
      <c r="H1093" s="42">
        <v>5</v>
      </c>
      <c r="I1093" s="42"/>
      <c r="J1093" s="8">
        <v>38</v>
      </c>
      <c r="K1093" s="42">
        <v>2</v>
      </c>
      <c r="L1093" s="42" t="s">
        <v>994</v>
      </c>
      <c r="M1093" s="42"/>
      <c r="N1093" s="9" t="s">
        <v>6019</v>
      </c>
      <c r="O1093" s="9">
        <v>727251.22</v>
      </c>
      <c r="P1093" s="9"/>
      <c r="Q1093" s="9"/>
      <c r="R1093" s="42"/>
      <c r="S1093" s="11"/>
      <c r="T1093" s="42"/>
      <c r="U1093" s="42"/>
      <c r="V1093" s="42"/>
      <c r="W1093" s="42"/>
      <c r="X1093" s="42" t="s">
        <v>4073</v>
      </c>
    </row>
    <row r="1094" spans="1:24" s="5" customFormat="1" ht="39.75" customHeight="1">
      <c r="A1094" s="49">
        <v>1083</v>
      </c>
      <c r="B1094" s="11">
        <v>45292</v>
      </c>
      <c r="C1094" s="42" t="s">
        <v>1923</v>
      </c>
      <c r="D1094" s="42" t="s">
        <v>5240</v>
      </c>
      <c r="E1094" s="42" t="s">
        <v>432</v>
      </c>
      <c r="F1094" s="42" t="s">
        <v>2224</v>
      </c>
      <c r="G1094" s="42">
        <v>1</v>
      </c>
      <c r="H1094" s="42">
        <v>6</v>
      </c>
      <c r="I1094" s="42"/>
      <c r="J1094" s="8">
        <v>35.200000000000003</v>
      </c>
      <c r="K1094" s="42">
        <v>2</v>
      </c>
      <c r="L1094" s="42" t="s">
        <v>994</v>
      </c>
      <c r="M1094" s="11">
        <v>44901</v>
      </c>
      <c r="N1094" s="9" t="s">
        <v>5241</v>
      </c>
      <c r="O1094" s="9">
        <v>673664.29</v>
      </c>
      <c r="P1094" s="9">
        <v>1420000</v>
      </c>
      <c r="Q1094" s="9">
        <v>1420000</v>
      </c>
      <c r="R1094" s="42"/>
      <c r="S1094" s="11"/>
      <c r="T1094" s="42"/>
      <c r="U1094" s="42"/>
      <c r="V1094" s="42"/>
      <c r="W1094" s="42"/>
      <c r="X1094" s="42" t="s">
        <v>4073</v>
      </c>
    </row>
    <row r="1095" spans="1:24" s="5" customFormat="1" ht="51">
      <c r="A1095" s="49">
        <v>1084</v>
      </c>
      <c r="B1095" s="11">
        <v>45292</v>
      </c>
      <c r="C1095" s="42" t="s">
        <v>1923</v>
      </c>
      <c r="D1095" s="42" t="s">
        <v>3366</v>
      </c>
      <c r="E1095" s="42" t="s">
        <v>1809</v>
      </c>
      <c r="F1095" s="42" t="s">
        <v>2224</v>
      </c>
      <c r="G1095" s="42">
        <v>1</v>
      </c>
      <c r="H1095" s="42">
        <v>7</v>
      </c>
      <c r="I1095" s="42"/>
      <c r="J1095" s="8">
        <v>33.799999999999997</v>
      </c>
      <c r="K1095" s="42">
        <v>1</v>
      </c>
      <c r="L1095" s="42" t="s">
        <v>994</v>
      </c>
      <c r="M1095" s="42"/>
      <c r="N1095" s="9" t="s">
        <v>6018</v>
      </c>
      <c r="O1095" s="9">
        <v>646870.81999999995</v>
      </c>
      <c r="P1095" s="9"/>
      <c r="Q1095" s="9"/>
      <c r="R1095" s="42"/>
      <c r="S1095" s="11"/>
      <c r="T1095" s="42"/>
      <c r="U1095" s="42"/>
      <c r="V1095" s="42"/>
      <c r="W1095" s="42"/>
      <c r="X1095" s="42" t="s">
        <v>4073</v>
      </c>
    </row>
    <row r="1096" spans="1:24" s="5" customFormat="1" ht="54" customHeight="1">
      <c r="A1096" s="49">
        <v>1085</v>
      </c>
      <c r="B1096" s="11">
        <v>45292</v>
      </c>
      <c r="C1096" s="42" t="s">
        <v>1923</v>
      </c>
      <c r="D1096" s="42" t="s">
        <v>3367</v>
      </c>
      <c r="E1096" s="42" t="s">
        <v>1810</v>
      </c>
      <c r="F1096" s="42" t="s">
        <v>2224</v>
      </c>
      <c r="G1096" s="42">
        <v>1</v>
      </c>
      <c r="H1096" s="42">
        <v>8</v>
      </c>
      <c r="I1096" s="42"/>
      <c r="J1096" s="8">
        <v>37.799999999999997</v>
      </c>
      <c r="K1096" s="42">
        <v>1</v>
      </c>
      <c r="L1096" s="42" t="s">
        <v>994</v>
      </c>
      <c r="M1096" s="42"/>
      <c r="N1096" s="9" t="s">
        <v>6017</v>
      </c>
      <c r="O1096" s="9">
        <v>723423.58</v>
      </c>
      <c r="P1096" s="9"/>
      <c r="Q1096" s="9"/>
      <c r="R1096" s="42"/>
      <c r="S1096" s="11"/>
      <c r="T1096" s="42"/>
      <c r="U1096" s="42"/>
      <c r="V1096" s="42"/>
      <c r="W1096" s="42"/>
      <c r="X1096" s="42" t="s">
        <v>4073</v>
      </c>
    </row>
    <row r="1097" spans="1:24" s="5" customFormat="1" ht="51">
      <c r="A1097" s="49">
        <v>1086</v>
      </c>
      <c r="B1097" s="11">
        <v>45292</v>
      </c>
      <c r="C1097" s="42" t="s">
        <v>1923</v>
      </c>
      <c r="D1097" s="42" t="s">
        <v>3368</v>
      </c>
      <c r="E1097" s="42" t="s">
        <v>1646</v>
      </c>
      <c r="F1097" s="42" t="s">
        <v>2224</v>
      </c>
      <c r="G1097" s="42">
        <v>1</v>
      </c>
      <c r="H1097" s="42">
        <v>9</v>
      </c>
      <c r="I1097" s="42"/>
      <c r="J1097" s="8">
        <v>24.6</v>
      </c>
      <c r="K1097" s="42">
        <v>1</v>
      </c>
      <c r="L1097" s="42" t="s">
        <v>994</v>
      </c>
      <c r="M1097" s="42"/>
      <c r="N1097" s="9" t="s">
        <v>5997</v>
      </c>
      <c r="O1097" s="9">
        <v>470799.47</v>
      </c>
      <c r="P1097" s="9"/>
      <c r="Q1097" s="9"/>
      <c r="R1097" s="42"/>
      <c r="S1097" s="42"/>
      <c r="T1097" s="42"/>
      <c r="U1097" s="42"/>
      <c r="V1097" s="42"/>
      <c r="W1097" s="42"/>
      <c r="X1097" s="42" t="s">
        <v>4073</v>
      </c>
    </row>
    <row r="1098" spans="1:24" s="5" customFormat="1" ht="51">
      <c r="A1098" s="49">
        <v>1087</v>
      </c>
      <c r="B1098" s="11">
        <v>45292</v>
      </c>
      <c r="C1098" s="42" t="s">
        <v>1923</v>
      </c>
      <c r="D1098" s="42" t="s">
        <v>3369</v>
      </c>
      <c r="E1098" s="42" t="s">
        <v>432</v>
      </c>
      <c r="F1098" s="42" t="s">
        <v>2224</v>
      </c>
      <c r="G1098" s="42">
        <v>1</v>
      </c>
      <c r="H1098" s="42">
        <v>10</v>
      </c>
      <c r="I1098" s="42"/>
      <c r="J1098" s="8">
        <v>33.799999999999997</v>
      </c>
      <c r="K1098" s="42">
        <v>2</v>
      </c>
      <c r="L1098" s="42" t="s">
        <v>994</v>
      </c>
      <c r="M1098" s="42"/>
      <c r="N1098" s="9" t="s">
        <v>6016</v>
      </c>
      <c r="O1098" s="9">
        <v>646870.81999999995</v>
      </c>
      <c r="P1098" s="9"/>
      <c r="Q1098" s="9"/>
      <c r="R1098" s="42"/>
      <c r="S1098" s="11"/>
      <c r="T1098" s="42"/>
      <c r="U1098" s="42"/>
      <c r="V1098" s="42"/>
      <c r="W1098" s="42"/>
      <c r="X1098" s="42" t="s">
        <v>4073</v>
      </c>
    </row>
    <row r="1099" spans="1:24" s="5" customFormat="1" ht="51">
      <c r="A1099" s="49">
        <v>1088</v>
      </c>
      <c r="B1099" s="11">
        <v>45292</v>
      </c>
      <c r="C1099" s="42" t="s">
        <v>1923</v>
      </c>
      <c r="D1099" s="42" t="s">
        <v>3370</v>
      </c>
      <c r="E1099" s="42" t="s">
        <v>2500</v>
      </c>
      <c r="F1099" s="42" t="s">
        <v>2224</v>
      </c>
      <c r="G1099" s="42">
        <v>1</v>
      </c>
      <c r="H1099" s="42">
        <v>11</v>
      </c>
      <c r="I1099" s="42"/>
      <c r="J1099" s="8">
        <v>37.700000000000003</v>
      </c>
      <c r="K1099" s="42">
        <v>2</v>
      </c>
      <c r="L1099" s="42" t="s">
        <v>994</v>
      </c>
      <c r="M1099" s="42"/>
      <c r="N1099" s="9" t="s">
        <v>6015</v>
      </c>
      <c r="O1099" s="9">
        <v>721509.76</v>
      </c>
      <c r="P1099" s="9"/>
      <c r="Q1099" s="9"/>
      <c r="R1099" s="42"/>
      <c r="S1099" s="11"/>
      <c r="T1099" s="42"/>
      <c r="U1099" s="42"/>
      <c r="V1099" s="42"/>
      <c r="W1099" s="42"/>
      <c r="X1099" s="42" t="s">
        <v>4073</v>
      </c>
    </row>
    <row r="1100" spans="1:24" s="5" customFormat="1" ht="43.5" customHeight="1">
      <c r="A1100" s="49">
        <v>1089</v>
      </c>
      <c r="B1100" s="11">
        <v>45292</v>
      </c>
      <c r="C1100" s="42" t="s">
        <v>1923</v>
      </c>
      <c r="D1100" s="42" t="s">
        <v>3371</v>
      </c>
      <c r="E1100" s="42" t="s">
        <v>2501</v>
      </c>
      <c r="F1100" s="42" t="s">
        <v>2224</v>
      </c>
      <c r="G1100" s="42">
        <v>1</v>
      </c>
      <c r="H1100" s="42">
        <v>12</v>
      </c>
      <c r="I1100" s="42"/>
      <c r="J1100" s="8">
        <v>24.6</v>
      </c>
      <c r="K1100" s="42">
        <v>2</v>
      </c>
      <c r="L1100" s="42" t="s">
        <v>994</v>
      </c>
      <c r="M1100" s="42"/>
      <c r="N1100" s="9" t="s">
        <v>6014</v>
      </c>
      <c r="O1100" s="9">
        <v>470799.47</v>
      </c>
      <c r="P1100" s="9"/>
      <c r="Q1100" s="9"/>
      <c r="R1100" s="42"/>
      <c r="S1100" s="11"/>
      <c r="T1100" s="42"/>
      <c r="U1100" s="42"/>
      <c r="V1100" s="42"/>
      <c r="W1100" s="42"/>
      <c r="X1100" s="42" t="s">
        <v>4073</v>
      </c>
    </row>
    <row r="1101" spans="1:24" s="5" customFormat="1" ht="41.25" customHeight="1">
      <c r="A1101" s="49">
        <v>1090</v>
      </c>
      <c r="B1101" s="11">
        <v>45292</v>
      </c>
      <c r="C1101" s="42" t="s">
        <v>1923</v>
      </c>
      <c r="D1101" s="42" t="s">
        <v>3372</v>
      </c>
      <c r="E1101" s="42" t="s">
        <v>2274</v>
      </c>
      <c r="F1101" s="42" t="s">
        <v>2224</v>
      </c>
      <c r="G1101" s="42" t="s">
        <v>2225</v>
      </c>
      <c r="H1101" s="42">
        <v>4</v>
      </c>
      <c r="I1101" s="42"/>
      <c r="J1101" s="8">
        <v>59.5</v>
      </c>
      <c r="K1101" s="42">
        <v>2</v>
      </c>
      <c r="L1101" s="42" t="s">
        <v>994</v>
      </c>
      <c r="M1101" s="42"/>
      <c r="N1101" s="9" t="s">
        <v>6013</v>
      </c>
      <c r="O1101" s="9">
        <v>1155951.72</v>
      </c>
      <c r="P1101" s="9"/>
      <c r="Q1101" s="9"/>
      <c r="R1101" s="42" t="s">
        <v>3921</v>
      </c>
      <c r="S1101" s="11">
        <v>43411</v>
      </c>
      <c r="T1101" s="42" t="s">
        <v>266</v>
      </c>
      <c r="U1101" s="42" t="s">
        <v>3922</v>
      </c>
      <c r="V1101" s="42">
        <v>58.71</v>
      </c>
      <c r="W1101" s="42"/>
      <c r="X1101" s="42"/>
    </row>
    <row r="1102" spans="1:24" s="5" customFormat="1" ht="36" customHeight="1">
      <c r="A1102" s="49">
        <v>1091</v>
      </c>
      <c r="B1102" s="11">
        <v>45292</v>
      </c>
      <c r="C1102" s="42" t="s">
        <v>1923</v>
      </c>
      <c r="D1102" s="42" t="s">
        <v>3373</v>
      </c>
      <c r="E1102" s="42" t="s">
        <v>2860</v>
      </c>
      <c r="F1102" s="42" t="s">
        <v>2224</v>
      </c>
      <c r="G1102" s="42" t="s">
        <v>2225</v>
      </c>
      <c r="H1102" s="42">
        <v>9</v>
      </c>
      <c r="I1102" s="42"/>
      <c r="J1102" s="8">
        <v>53</v>
      </c>
      <c r="K1102" s="42">
        <v>4</v>
      </c>
      <c r="L1102" s="42" t="s">
        <v>994</v>
      </c>
      <c r="M1102" s="42"/>
      <c r="N1102" s="9" t="s">
        <v>6012</v>
      </c>
      <c r="O1102" s="9">
        <v>1029671.28</v>
      </c>
      <c r="P1102" s="9"/>
      <c r="Q1102" s="9"/>
      <c r="R1102" s="42" t="s">
        <v>4876</v>
      </c>
      <c r="S1102" s="42"/>
      <c r="T1102" s="42"/>
      <c r="U1102" s="42" t="s">
        <v>5093</v>
      </c>
      <c r="V1102" s="42"/>
      <c r="W1102" s="42"/>
      <c r="X1102" s="42"/>
    </row>
    <row r="1103" spans="1:24" s="5" customFormat="1" ht="76.5">
      <c r="A1103" s="49">
        <v>1092</v>
      </c>
      <c r="B1103" s="11">
        <v>45292</v>
      </c>
      <c r="C1103" s="42" t="s">
        <v>1923</v>
      </c>
      <c r="D1103" s="42" t="s">
        <v>2858</v>
      </c>
      <c r="E1103" s="42" t="s">
        <v>973</v>
      </c>
      <c r="F1103" s="42" t="s">
        <v>2224</v>
      </c>
      <c r="G1103" s="42" t="s">
        <v>2225</v>
      </c>
      <c r="H1103" s="42">
        <v>44</v>
      </c>
      <c r="I1103" s="42"/>
      <c r="J1103" s="8">
        <v>52.9</v>
      </c>
      <c r="K1103" s="42">
        <v>2</v>
      </c>
      <c r="L1103" s="42" t="s">
        <v>994</v>
      </c>
      <c r="M1103" s="42"/>
      <c r="N1103" s="9" t="s">
        <v>6011</v>
      </c>
      <c r="O1103" s="9">
        <v>1027728.5</v>
      </c>
      <c r="P1103" s="9"/>
      <c r="Q1103" s="9"/>
      <c r="R1103" s="42" t="s">
        <v>1783</v>
      </c>
      <c r="S1103" s="11">
        <v>33714</v>
      </c>
      <c r="T1103" s="42" t="s">
        <v>266</v>
      </c>
      <c r="U1103" s="42" t="s">
        <v>1784</v>
      </c>
      <c r="V1103" s="42"/>
      <c r="W1103" s="42"/>
      <c r="X1103" s="42"/>
    </row>
    <row r="1104" spans="1:24" s="5" customFormat="1" ht="76.5">
      <c r="A1104" s="49">
        <v>1093</v>
      </c>
      <c r="B1104" s="11">
        <v>45292</v>
      </c>
      <c r="C1104" s="42" t="s">
        <v>1923</v>
      </c>
      <c r="D1104" s="42" t="s">
        <v>3470</v>
      </c>
      <c r="E1104" s="42" t="s">
        <v>760</v>
      </c>
      <c r="F1104" s="42" t="s">
        <v>2224</v>
      </c>
      <c r="G1104" s="42" t="s">
        <v>2225</v>
      </c>
      <c r="H1104" s="42">
        <v>56</v>
      </c>
      <c r="I1104" s="42"/>
      <c r="J1104" s="8">
        <v>52.6</v>
      </c>
      <c r="K1104" s="42">
        <v>5</v>
      </c>
      <c r="L1104" s="42" t="s">
        <v>994</v>
      </c>
      <c r="M1104" s="42"/>
      <c r="N1104" s="9" t="s">
        <v>6010</v>
      </c>
      <c r="O1104" s="9">
        <v>1031614.06</v>
      </c>
      <c r="P1104" s="9"/>
      <c r="Q1104" s="9"/>
      <c r="R1104" s="14" t="s">
        <v>3818</v>
      </c>
      <c r="S1104" s="11" t="s">
        <v>4673</v>
      </c>
      <c r="T1104" s="42" t="s">
        <v>4579</v>
      </c>
      <c r="U1104" s="42" t="s">
        <v>4674</v>
      </c>
      <c r="V1104" s="42">
        <v>52.33</v>
      </c>
      <c r="W1104" s="42"/>
      <c r="X1104" s="42"/>
    </row>
    <row r="1105" spans="1:24" s="5" customFormat="1" ht="41.25" customHeight="1">
      <c r="A1105" s="49">
        <v>1094</v>
      </c>
      <c r="B1105" s="11">
        <v>45292</v>
      </c>
      <c r="C1105" s="42" t="s">
        <v>1923</v>
      </c>
      <c r="D1105" s="42" t="s">
        <v>3471</v>
      </c>
      <c r="E1105" s="42" t="s">
        <v>2590</v>
      </c>
      <c r="F1105" s="42" t="s">
        <v>2224</v>
      </c>
      <c r="G1105" s="42">
        <v>3</v>
      </c>
      <c r="H1105" s="42">
        <v>2</v>
      </c>
      <c r="I1105" s="42"/>
      <c r="J1105" s="8">
        <v>37.9</v>
      </c>
      <c r="K1105" s="42">
        <v>1</v>
      </c>
      <c r="L1105" s="42" t="s">
        <v>994</v>
      </c>
      <c r="M1105" s="42"/>
      <c r="N1105" s="9" t="s">
        <v>364</v>
      </c>
      <c r="O1105" s="9">
        <v>725337.4</v>
      </c>
      <c r="P1105" s="9"/>
      <c r="Q1105" s="9"/>
      <c r="R1105" s="42"/>
      <c r="S1105" s="11"/>
      <c r="T1105" s="42"/>
      <c r="U1105" s="42"/>
      <c r="V1105" s="42">
        <v>7</v>
      </c>
      <c r="W1105" s="42"/>
      <c r="X1105" s="42" t="s">
        <v>4072</v>
      </c>
    </row>
    <row r="1106" spans="1:24" s="5" customFormat="1" ht="36.75" customHeight="1">
      <c r="A1106" s="49">
        <v>1095</v>
      </c>
      <c r="B1106" s="11">
        <v>45292</v>
      </c>
      <c r="C1106" s="42" t="s">
        <v>1923</v>
      </c>
      <c r="D1106" s="42" t="s">
        <v>5028</v>
      </c>
      <c r="E1106" s="42" t="s">
        <v>4158</v>
      </c>
      <c r="F1106" s="42" t="s">
        <v>2224</v>
      </c>
      <c r="G1106" s="42">
        <v>3</v>
      </c>
      <c r="H1106" s="42">
        <v>3</v>
      </c>
      <c r="I1106" s="42"/>
      <c r="J1106" s="8">
        <v>37.5</v>
      </c>
      <c r="K1106" s="42">
        <v>1</v>
      </c>
      <c r="L1106" s="42" t="s">
        <v>994</v>
      </c>
      <c r="M1106" s="42"/>
      <c r="N1106" s="9" t="s">
        <v>5029</v>
      </c>
      <c r="O1106" s="9">
        <v>717682.13</v>
      </c>
      <c r="P1106" s="9">
        <v>1513000</v>
      </c>
      <c r="Q1106" s="9">
        <v>0</v>
      </c>
      <c r="R1106" s="42"/>
      <c r="S1106" s="11"/>
      <c r="T1106" s="42"/>
      <c r="U1106" s="42"/>
      <c r="V1106" s="42"/>
      <c r="W1106" s="42"/>
      <c r="X1106" s="42" t="s">
        <v>4072</v>
      </c>
    </row>
    <row r="1107" spans="1:24" s="5" customFormat="1" ht="36.75" customHeight="1">
      <c r="A1107" s="49">
        <v>1096</v>
      </c>
      <c r="B1107" s="11">
        <v>45292</v>
      </c>
      <c r="C1107" s="42" t="s">
        <v>1923</v>
      </c>
      <c r="D1107" s="42" t="s">
        <v>5362</v>
      </c>
      <c r="E1107" s="42" t="s">
        <v>4310</v>
      </c>
      <c r="F1107" s="42" t="s">
        <v>2224</v>
      </c>
      <c r="G1107" s="42">
        <v>3</v>
      </c>
      <c r="H1107" s="42">
        <v>4</v>
      </c>
      <c r="I1107" s="42"/>
      <c r="J1107" s="8">
        <v>31.7</v>
      </c>
      <c r="K1107" s="42">
        <v>1</v>
      </c>
      <c r="L1107" s="42" t="s">
        <v>994</v>
      </c>
      <c r="M1107" s="11">
        <v>45013</v>
      </c>
      <c r="N1107" s="9" t="s">
        <v>5363</v>
      </c>
      <c r="O1107" s="9">
        <v>606680.62</v>
      </c>
      <c r="P1107" s="9">
        <v>606680.62</v>
      </c>
      <c r="Q1107" s="9">
        <v>606680.62</v>
      </c>
      <c r="R1107" s="42"/>
      <c r="S1107" s="11"/>
      <c r="T1107" s="42"/>
      <c r="U1107" s="42"/>
      <c r="V1107" s="42"/>
      <c r="W1107" s="42"/>
      <c r="X1107" s="42" t="s">
        <v>4072</v>
      </c>
    </row>
    <row r="1108" spans="1:24" s="5" customFormat="1" ht="41.25" customHeight="1">
      <c r="A1108" s="49">
        <v>1097</v>
      </c>
      <c r="B1108" s="11">
        <v>45292</v>
      </c>
      <c r="C1108" s="42" t="s">
        <v>1923</v>
      </c>
      <c r="D1108" s="42" t="s">
        <v>5251</v>
      </c>
      <c r="E1108" s="42" t="s">
        <v>4159</v>
      </c>
      <c r="F1108" s="42" t="s">
        <v>2224</v>
      </c>
      <c r="G1108" s="42">
        <v>3</v>
      </c>
      <c r="H1108" s="42">
        <v>5</v>
      </c>
      <c r="I1108" s="42"/>
      <c r="J1108" s="8">
        <v>31.6</v>
      </c>
      <c r="K1108" s="42">
        <v>2</v>
      </c>
      <c r="L1108" s="42" t="s">
        <v>994</v>
      </c>
      <c r="M1108" s="11">
        <v>45020</v>
      </c>
      <c r="N1108" s="9" t="s">
        <v>5252</v>
      </c>
      <c r="O1108" s="9">
        <v>606680.62</v>
      </c>
      <c r="P1108" s="9">
        <v>1275000</v>
      </c>
      <c r="Q1108" s="9">
        <v>1275000</v>
      </c>
      <c r="R1108" s="42"/>
      <c r="S1108" s="11"/>
      <c r="T1108" s="42"/>
      <c r="U1108" s="42"/>
      <c r="V1108" s="42"/>
      <c r="W1108" s="42"/>
      <c r="X1108" s="42" t="s">
        <v>4072</v>
      </c>
    </row>
    <row r="1109" spans="1:24" s="5" customFormat="1" ht="42.75" customHeight="1">
      <c r="A1109" s="49">
        <v>1098</v>
      </c>
      <c r="B1109" s="11">
        <v>45292</v>
      </c>
      <c r="C1109" s="42" t="s">
        <v>1923</v>
      </c>
      <c r="D1109" s="42" t="s">
        <v>5364</v>
      </c>
      <c r="E1109" s="42" t="s">
        <v>5114</v>
      </c>
      <c r="F1109" s="42" t="s">
        <v>2224</v>
      </c>
      <c r="G1109" s="42">
        <v>3</v>
      </c>
      <c r="H1109" s="42">
        <v>6</v>
      </c>
      <c r="I1109" s="42"/>
      <c r="J1109" s="8">
        <v>37.9</v>
      </c>
      <c r="K1109" s="42">
        <v>2</v>
      </c>
      <c r="L1109" s="42" t="s">
        <v>994</v>
      </c>
      <c r="M1109" s="11">
        <v>45016</v>
      </c>
      <c r="N1109" s="9" t="s">
        <v>5365</v>
      </c>
      <c r="O1109" s="9">
        <v>725337.4</v>
      </c>
      <c r="P1109" s="9">
        <v>725337.4</v>
      </c>
      <c r="Q1109" s="9">
        <v>725337.4</v>
      </c>
      <c r="R1109" s="42"/>
      <c r="S1109" s="11"/>
      <c r="T1109" s="42"/>
      <c r="U1109" s="42"/>
      <c r="V1109" s="42"/>
      <c r="W1109" s="42"/>
      <c r="X1109" s="42" t="s">
        <v>4072</v>
      </c>
    </row>
    <row r="1110" spans="1:24" s="5" customFormat="1" ht="39" customHeight="1">
      <c r="A1110" s="49">
        <v>1099</v>
      </c>
      <c r="B1110" s="11">
        <v>45292</v>
      </c>
      <c r="C1110" s="42" t="s">
        <v>1923</v>
      </c>
      <c r="D1110" s="42" t="s">
        <v>5330</v>
      </c>
      <c r="E1110" s="42" t="s">
        <v>5043</v>
      </c>
      <c r="F1110" s="42" t="s">
        <v>2224</v>
      </c>
      <c r="G1110" s="42">
        <v>3</v>
      </c>
      <c r="H1110" s="42">
        <v>7</v>
      </c>
      <c r="I1110" s="42"/>
      <c r="J1110" s="8">
        <v>37.1</v>
      </c>
      <c r="K1110" s="42">
        <v>2</v>
      </c>
      <c r="L1110" s="42" t="s">
        <v>994</v>
      </c>
      <c r="M1110" s="11">
        <v>45009</v>
      </c>
      <c r="N1110" s="9" t="s">
        <v>5331</v>
      </c>
      <c r="O1110" s="9">
        <v>710026.85</v>
      </c>
      <c r="P1110" s="9">
        <v>710026.85</v>
      </c>
      <c r="Q1110" s="9">
        <v>710026.85</v>
      </c>
      <c r="R1110" s="42"/>
      <c r="S1110" s="11"/>
      <c r="T1110" s="42"/>
      <c r="U1110" s="42"/>
      <c r="V1110" s="42"/>
      <c r="W1110" s="42"/>
      <c r="X1110" s="42" t="s">
        <v>4072</v>
      </c>
    </row>
    <row r="1111" spans="1:24" s="5" customFormat="1" ht="39" customHeight="1">
      <c r="A1111" s="49">
        <v>1100</v>
      </c>
      <c r="B1111" s="11">
        <v>45292</v>
      </c>
      <c r="C1111" s="42" t="s">
        <v>1923</v>
      </c>
      <c r="D1111" s="42" t="s">
        <v>5196</v>
      </c>
      <c r="E1111" s="42" t="s">
        <v>5042</v>
      </c>
      <c r="F1111" s="42" t="s">
        <v>2224</v>
      </c>
      <c r="G1111" s="42">
        <v>3</v>
      </c>
      <c r="H1111" s="42">
        <v>8</v>
      </c>
      <c r="I1111" s="42"/>
      <c r="J1111" s="8">
        <v>31.2</v>
      </c>
      <c r="K1111" s="42">
        <v>2</v>
      </c>
      <c r="L1111" s="42" t="s">
        <v>994</v>
      </c>
      <c r="M1111" s="42"/>
      <c r="N1111" s="9" t="s">
        <v>5197</v>
      </c>
      <c r="O1111" s="9">
        <v>597111.53</v>
      </c>
      <c r="P1111" s="9">
        <v>1259000</v>
      </c>
      <c r="Q1111" s="9">
        <v>1259000</v>
      </c>
      <c r="R1111" s="42"/>
      <c r="S1111" s="11"/>
      <c r="T1111" s="42"/>
      <c r="U1111" s="42"/>
      <c r="V1111" s="42"/>
      <c r="W1111" s="42"/>
      <c r="X1111" s="42" t="s">
        <v>4072</v>
      </c>
    </row>
    <row r="1112" spans="1:24" s="5" customFormat="1" ht="76.5">
      <c r="A1112" s="49">
        <v>1101</v>
      </c>
      <c r="B1112" s="11">
        <v>45292</v>
      </c>
      <c r="C1112" s="42" t="s">
        <v>1923</v>
      </c>
      <c r="D1112" s="42" t="s">
        <v>2780</v>
      </c>
      <c r="E1112" s="42" t="s">
        <v>2173</v>
      </c>
      <c r="F1112" s="42" t="s">
        <v>2224</v>
      </c>
      <c r="G1112" s="42">
        <v>3</v>
      </c>
      <c r="H1112" s="42">
        <v>9</v>
      </c>
      <c r="I1112" s="42"/>
      <c r="J1112" s="8">
        <v>31.9</v>
      </c>
      <c r="K1112" s="42">
        <v>1</v>
      </c>
      <c r="L1112" s="42" t="s">
        <v>994</v>
      </c>
      <c r="M1112" s="42"/>
      <c r="N1112" s="9" t="s">
        <v>6009</v>
      </c>
      <c r="O1112" s="9">
        <v>610508.26</v>
      </c>
      <c r="P1112" s="9"/>
      <c r="Q1112" s="9"/>
      <c r="R1112" s="42"/>
      <c r="S1112" s="11"/>
      <c r="T1112" s="42"/>
      <c r="U1112" s="42"/>
      <c r="V1112" s="42"/>
      <c r="W1112" s="42"/>
      <c r="X1112" s="42" t="s">
        <v>4072</v>
      </c>
    </row>
    <row r="1113" spans="1:24" s="5" customFormat="1" ht="38.25">
      <c r="A1113" s="49">
        <v>1102</v>
      </c>
      <c r="B1113" s="11">
        <v>45292</v>
      </c>
      <c r="C1113" s="42" t="s">
        <v>1923</v>
      </c>
      <c r="D1113" s="42" t="s">
        <v>5032</v>
      </c>
      <c r="E1113" s="42" t="s">
        <v>5042</v>
      </c>
      <c r="F1113" s="42" t="s">
        <v>2224</v>
      </c>
      <c r="G1113" s="42">
        <v>3</v>
      </c>
      <c r="H1113" s="42">
        <v>10</v>
      </c>
      <c r="I1113" s="42"/>
      <c r="J1113" s="8">
        <v>37.299999999999997</v>
      </c>
      <c r="K1113" s="42">
        <v>1</v>
      </c>
      <c r="L1113" s="42" t="s">
        <v>994</v>
      </c>
      <c r="M1113" s="42"/>
      <c r="N1113" s="9" t="s">
        <v>5033</v>
      </c>
      <c r="O1113" s="9">
        <v>713854.49</v>
      </c>
      <c r="P1113" s="9">
        <v>1505000</v>
      </c>
      <c r="Q1113" s="9">
        <v>0</v>
      </c>
      <c r="R1113" s="42"/>
      <c r="S1113" s="11"/>
      <c r="T1113" s="42"/>
      <c r="U1113" s="42"/>
      <c r="V1113" s="42"/>
      <c r="W1113" s="42"/>
      <c r="X1113" s="42" t="s">
        <v>4072</v>
      </c>
    </row>
    <row r="1114" spans="1:24" s="5" customFormat="1" ht="38.25">
      <c r="A1114" s="49">
        <v>1103</v>
      </c>
      <c r="B1114" s="11">
        <v>45292</v>
      </c>
      <c r="C1114" s="42" t="s">
        <v>1923</v>
      </c>
      <c r="D1114" s="42" t="s">
        <v>5247</v>
      </c>
      <c r="E1114" s="42" t="s">
        <v>5043</v>
      </c>
      <c r="F1114" s="42" t="s">
        <v>2224</v>
      </c>
      <c r="G1114" s="42">
        <v>3</v>
      </c>
      <c r="H1114" s="42">
        <v>11</v>
      </c>
      <c r="I1114" s="42"/>
      <c r="J1114" s="8">
        <v>37.5</v>
      </c>
      <c r="K1114" s="42">
        <v>1</v>
      </c>
      <c r="L1114" s="42" t="s">
        <v>994</v>
      </c>
      <c r="M1114" s="11">
        <v>44862</v>
      </c>
      <c r="N1114" s="9" t="s">
        <v>5248</v>
      </c>
      <c r="O1114" s="9">
        <v>717682.13</v>
      </c>
      <c r="P1114" s="9">
        <v>1513000</v>
      </c>
      <c r="Q1114" s="9">
        <v>1513000</v>
      </c>
      <c r="R1114" s="42"/>
      <c r="S1114" s="11"/>
      <c r="T1114" s="42"/>
      <c r="U1114" s="42"/>
      <c r="V1114" s="42"/>
      <c r="W1114" s="42"/>
      <c r="X1114" s="42" t="s">
        <v>4072</v>
      </c>
    </row>
    <row r="1115" spans="1:24" s="5" customFormat="1" ht="38.25">
      <c r="A1115" s="49">
        <v>1104</v>
      </c>
      <c r="B1115" s="11">
        <v>45292</v>
      </c>
      <c r="C1115" s="42" t="s">
        <v>1923</v>
      </c>
      <c r="D1115" s="42" t="s">
        <v>5332</v>
      </c>
      <c r="E1115" s="42" t="s">
        <v>4310</v>
      </c>
      <c r="F1115" s="42" t="s">
        <v>2224</v>
      </c>
      <c r="G1115" s="42">
        <v>3</v>
      </c>
      <c r="H1115" s="42">
        <v>13</v>
      </c>
      <c r="I1115" s="42"/>
      <c r="J1115" s="8">
        <v>30.8</v>
      </c>
      <c r="K1115" s="42">
        <v>2</v>
      </c>
      <c r="L1115" s="42" t="s">
        <v>994</v>
      </c>
      <c r="M1115" s="11">
        <v>44992</v>
      </c>
      <c r="N1115" s="9" t="s">
        <v>5333</v>
      </c>
      <c r="O1115" s="9">
        <v>589456.25</v>
      </c>
      <c r="P1115" s="9">
        <v>589456.25</v>
      </c>
      <c r="Q1115" s="9">
        <v>589456.25</v>
      </c>
      <c r="R1115" s="42"/>
      <c r="S1115" s="11"/>
      <c r="T1115" s="42"/>
      <c r="U1115" s="42"/>
      <c r="V1115" s="42"/>
      <c r="W1115" s="42"/>
      <c r="X1115" s="42" t="s">
        <v>4072</v>
      </c>
    </row>
    <row r="1116" spans="1:24" s="5" customFormat="1" ht="38.25">
      <c r="A1116" s="49">
        <v>1105</v>
      </c>
      <c r="B1116" s="11">
        <v>45292</v>
      </c>
      <c r="C1116" s="42" t="s">
        <v>1923</v>
      </c>
      <c r="D1116" s="42" t="s">
        <v>5111</v>
      </c>
      <c r="E1116" s="42" t="s">
        <v>4159</v>
      </c>
      <c r="F1116" s="42" t="s">
        <v>2224</v>
      </c>
      <c r="G1116" s="42">
        <v>3</v>
      </c>
      <c r="H1116" s="42">
        <v>14</v>
      </c>
      <c r="I1116" s="42"/>
      <c r="J1116" s="8">
        <v>38</v>
      </c>
      <c r="K1116" s="42">
        <v>2</v>
      </c>
      <c r="L1116" s="42" t="s">
        <v>994</v>
      </c>
      <c r="M1116" s="11">
        <v>44935</v>
      </c>
      <c r="N1116" s="9" t="s">
        <v>5112</v>
      </c>
      <c r="O1116" s="9">
        <v>727251.22</v>
      </c>
      <c r="P1116" s="9">
        <v>1533000</v>
      </c>
      <c r="Q1116" s="9">
        <v>1533000</v>
      </c>
      <c r="R1116" s="42"/>
      <c r="S1116" s="11"/>
      <c r="T1116" s="42"/>
      <c r="U1116" s="42"/>
      <c r="V1116" s="42"/>
      <c r="W1116" s="42"/>
      <c r="X1116" s="42" t="s">
        <v>4072</v>
      </c>
    </row>
    <row r="1117" spans="1:24" s="5" customFormat="1" ht="76.5">
      <c r="A1117" s="49">
        <v>1106</v>
      </c>
      <c r="B1117" s="11">
        <v>45292</v>
      </c>
      <c r="C1117" s="42" t="s">
        <v>1923</v>
      </c>
      <c r="D1117" s="42" t="s">
        <v>2781</v>
      </c>
      <c r="E1117" s="42" t="s">
        <v>2257</v>
      </c>
      <c r="F1117" s="42" t="s">
        <v>2224</v>
      </c>
      <c r="G1117" s="42">
        <v>4</v>
      </c>
      <c r="H1117" s="42">
        <v>12</v>
      </c>
      <c r="I1117" s="42"/>
      <c r="J1117" s="8">
        <v>29.7</v>
      </c>
      <c r="K1117" s="42">
        <v>1</v>
      </c>
      <c r="L1117" s="42" t="s">
        <v>994</v>
      </c>
      <c r="M1117" s="42"/>
      <c r="N1117" s="9" t="s">
        <v>6008</v>
      </c>
      <c r="O1117" s="9">
        <v>568404.24</v>
      </c>
      <c r="P1117" s="9"/>
      <c r="Q1117" s="9"/>
      <c r="R1117" s="42" t="s">
        <v>1785</v>
      </c>
      <c r="S1117" s="11">
        <v>38068</v>
      </c>
      <c r="T1117" s="42" t="s">
        <v>266</v>
      </c>
      <c r="U1117" s="42" t="s">
        <v>1786</v>
      </c>
      <c r="V1117" s="42"/>
      <c r="W1117" s="42"/>
      <c r="X1117" s="42"/>
    </row>
    <row r="1118" spans="1:24" s="5" customFormat="1" ht="116.25" customHeight="1">
      <c r="A1118" s="49">
        <v>1107</v>
      </c>
      <c r="B1118" s="11">
        <v>45292</v>
      </c>
      <c r="C1118" s="42" t="s">
        <v>1923</v>
      </c>
      <c r="D1118" s="42" t="s">
        <v>2782</v>
      </c>
      <c r="E1118" s="42" t="s">
        <v>2258</v>
      </c>
      <c r="F1118" s="42" t="s">
        <v>2224</v>
      </c>
      <c r="G1118" s="42" t="s">
        <v>2220</v>
      </c>
      <c r="H1118" s="42">
        <v>24</v>
      </c>
      <c r="I1118" s="42"/>
      <c r="J1118" s="8">
        <v>45</v>
      </c>
      <c r="K1118" s="42">
        <v>2</v>
      </c>
      <c r="L1118" s="42" t="s">
        <v>994</v>
      </c>
      <c r="M1118" s="42"/>
      <c r="N1118" s="9" t="s">
        <v>6007</v>
      </c>
      <c r="O1118" s="9">
        <v>861218.55</v>
      </c>
      <c r="P1118" s="9"/>
      <c r="Q1118" s="9"/>
      <c r="R1118" s="42" t="s">
        <v>4547</v>
      </c>
      <c r="S1118" s="42"/>
      <c r="T1118" s="42"/>
      <c r="U1118" s="42" t="s">
        <v>4548</v>
      </c>
      <c r="V1118" s="42"/>
      <c r="W1118" s="42"/>
      <c r="X1118" s="42"/>
    </row>
    <row r="1119" spans="1:24" s="5" customFormat="1" ht="38.25">
      <c r="A1119" s="49">
        <v>1108</v>
      </c>
      <c r="B1119" s="11">
        <v>45292</v>
      </c>
      <c r="C1119" s="42" t="s">
        <v>1923</v>
      </c>
      <c r="D1119" s="42" t="s">
        <v>2783</v>
      </c>
      <c r="E1119" s="42" t="s">
        <v>2260</v>
      </c>
      <c r="F1119" s="42" t="s">
        <v>2224</v>
      </c>
      <c r="G1119" s="42">
        <v>5</v>
      </c>
      <c r="H1119" s="42">
        <v>6</v>
      </c>
      <c r="I1119" s="42"/>
      <c r="J1119" s="8">
        <v>50</v>
      </c>
      <c r="K1119" s="42">
        <v>2</v>
      </c>
      <c r="L1119" s="42" t="s">
        <v>994</v>
      </c>
      <c r="M1119" s="42"/>
      <c r="N1119" s="9" t="s">
        <v>6006</v>
      </c>
      <c r="O1119" s="9">
        <v>971388</v>
      </c>
      <c r="P1119" s="9"/>
      <c r="Q1119" s="9"/>
      <c r="R1119" s="42" t="s">
        <v>1787</v>
      </c>
      <c r="S1119" s="11">
        <v>41428</v>
      </c>
      <c r="T1119" s="42" t="s">
        <v>266</v>
      </c>
      <c r="U1119" s="42" t="s">
        <v>1788</v>
      </c>
      <c r="V1119" s="42"/>
      <c r="W1119" s="42"/>
      <c r="X1119" s="42"/>
    </row>
    <row r="1120" spans="1:24" s="5" customFormat="1" ht="38.25">
      <c r="A1120" s="49">
        <v>1109</v>
      </c>
      <c r="B1120" s="11">
        <v>45292</v>
      </c>
      <c r="C1120" s="42" t="s">
        <v>1923</v>
      </c>
      <c r="D1120" s="42" t="s">
        <v>2784</v>
      </c>
      <c r="E1120" s="42" t="s">
        <v>1974</v>
      </c>
      <c r="F1120" s="42" t="s">
        <v>2224</v>
      </c>
      <c r="G1120" s="42">
        <v>5</v>
      </c>
      <c r="H1120" s="42">
        <v>50</v>
      </c>
      <c r="I1120" s="42"/>
      <c r="J1120" s="8">
        <v>50.1</v>
      </c>
      <c r="K1120" s="42">
        <v>4</v>
      </c>
      <c r="L1120" s="42" t="s">
        <v>994</v>
      </c>
      <c r="M1120" s="42"/>
      <c r="N1120" s="9" t="s">
        <v>6005</v>
      </c>
      <c r="O1120" s="9">
        <v>973330.78</v>
      </c>
      <c r="P1120" s="9"/>
      <c r="Q1120" s="9"/>
      <c r="R1120" s="42" t="s">
        <v>1789</v>
      </c>
      <c r="S1120" s="11">
        <v>31618</v>
      </c>
      <c r="T1120" s="42" t="s">
        <v>266</v>
      </c>
      <c r="U1120" s="42" t="s">
        <v>1790</v>
      </c>
      <c r="V1120" s="42"/>
      <c r="W1120" s="42"/>
      <c r="X1120" s="42"/>
    </row>
    <row r="1121" spans="1:24" s="5" customFormat="1" ht="38.25" customHeight="1">
      <c r="A1121" s="49">
        <v>1110</v>
      </c>
      <c r="B1121" s="11">
        <v>45292</v>
      </c>
      <c r="C1121" s="42" t="s">
        <v>1923</v>
      </c>
      <c r="D1121" s="42" t="s">
        <v>2785</v>
      </c>
      <c r="E1121" s="42" t="s">
        <v>3522</v>
      </c>
      <c r="F1121" s="42" t="s">
        <v>2224</v>
      </c>
      <c r="G1121" s="42">
        <v>6</v>
      </c>
      <c r="H1121" s="42">
        <v>39</v>
      </c>
      <c r="I1121" s="42"/>
      <c r="J1121" s="8">
        <v>61.39</v>
      </c>
      <c r="K1121" s="42">
        <v>2</v>
      </c>
      <c r="L1121" s="42" t="s">
        <v>994</v>
      </c>
      <c r="M1121" s="42"/>
      <c r="N1121" s="9" t="s">
        <v>6004</v>
      </c>
      <c r="O1121" s="9">
        <v>1178912.5</v>
      </c>
      <c r="P1121" s="9"/>
      <c r="Q1121" s="9"/>
      <c r="R1121" s="42" t="s">
        <v>1791</v>
      </c>
      <c r="S1121" s="11">
        <v>28958</v>
      </c>
      <c r="T1121" s="42" t="s">
        <v>266</v>
      </c>
      <c r="U1121" s="42" t="s">
        <v>1793</v>
      </c>
      <c r="V1121" s="42"/>
      <c r="W1121" s="42"/>
      <c r="X1121" s="42"/>
    </row>
    <row r="1122" spans="1:24" s="5" customFormat="1" ht="25.5">
      <c r="A1122" s="49">
        <v>1111</v>
      </c>
      <c r="B1122" s="11">
        <v>45292</v>
      </c>
      <c r="C1122" s="42" t="s">
        <v>1923</v>
      </c>
      <c r="D1122" s="42"/>
      <c r="E1122" s="42" t="s">
        <v>3523</v>
      </c>
      <c r="F1122" s="42" t="s">
        <v>2224</v>
      </c>
      <c r="G1122" s="42">
        <v>6</v>
      </c>
      <c r="H1122" s="42">
        <v>42</v>
      </c>
      <c r="I1122" s="42"/>
      <c r="J1122" s="8">
        <v>61.39</v>
      </c>
      <c r="K1122" s="42">
        <v>3</v>
      </c>
      <c r="L1122" s="42" t="s">
        <v>994</v>
      </c>
      <c r="M1122" s="42"/>
      <c r="N1122" s="9" t="s">
        <v>2536</v>
      </c>
      <c r="O1122" s="9"/>
      <c r="P1122" s="9"/>
      <c r="Q1122" s="9"/>
      <c r="R1122" s="42" t="s">
        <v>1792</v>
      </c>
      <c r="S1122" s="11">
        <v>34683</v>
      </c>
      <c r="T1122" s="42" t="s">
        <v>266</v>
      </c>
      <c r="U1122" s="42" t="s">
        <v>1794</v>
      </c>
      <c r="V1122" s="42"/>
      <c r="W1122" s="42"/>
      <c r="X1122" s="42" t="s">
        <v>3960</v>
      </c>
    </row>
    <row r="1123" spans="1:24" s="5" customFormat="1" ht="25.5">
      <c r="A1123" s="49">
        <v>1112</v>
      </c>
      <c r="B1123" s="11">
        <v>45292</v>
      </c>
      <c r="C1123" s="42" t="s">
        <v>1923</v>
      </c>
      <c r="D1123" s="42"/>
      <c r="E1123" s="42" t="s">
        <v>1435</v>
      </c>
      <c r="F1123" s="42" t="s">
        <v>2224</v>
      </c>
      <c r="G1123" s="42">
        <v>6</v>
      </c>
      <c r="H1123" s="42">
        <v>77</v>
      </c>
      <c r="I1123" s="42"/>
      <c r="J1123" s="8">
        <v>44.87</v>
      </c>
      <c r="K1123" s="42">
        <v>4</v>
      </c>
      <c r="L1123" s="42" t="s">
        <v>994</v>
      </c>
      <c r="M1123" s="42"/>
      <c r="N1123" s="9" t="s">
        <v>2536</v>
      </c>
      <c r="O1123" s="9"/>
      <c r="P1123" s="9"/>
      <c r="Q1123" s="9"/>
      <c r="R1123" s="42" t="s">
        <v>1795</v>
      </c>
      <c r="S1123" s="11">
        <v>28961</v>
      </c>
      <c r="T1123" s="42" t="s">
        <v>266</v>
      </c>
      <c r="U1123" s="42" t="s">
        <v>2419</v>
      </c>
      <c r="V1123" s="42"/>
      <c r="W1123" s="42"/>
      <c r="X1123" s="42" t="s">
        <v>3960</v>
      </c>
    </row>
    <row r="1124" spans="1:24" s="5" customFormat="1" ht="51">
      <c r="A1124" s="49">
        <v>1113</v>
      </c>
      <c r="B1124" s="11">
        <v>45292</v>
      </c>
      <c r="C1124" s="42" t="s">
        <v>1923</v>
      </c>
      <c r="D1124" s="42" t="s">
        <v>2786</v>
      </c>
      <c r="E1124" s="42" t="s">
        <v>2408</v>
      </c>
      <c r="F1124" s="42" t="s">
        <v>2224</v>
      </c>
      <c r="G1124" s="42">
        <v>7</v>
      </c>
      <c r="H1124" s="42">
        <v>40</v>
      </c>
      <c r="I1124" s="42"/>
      <c r="J1124" s="8">
        <v>35.200000000000003</v>
      </c>
      <c r="K1124" s="42">
        <v>1</v>
      </c>
      <c r="L1124" s="42" t="s">
        <v>994</v>
      </c>
      <c r="M1124" s="42"/>
      <c r="N1124" s="9" t="s">
        <v>6003</v>
      </c>
      <c r="O1124" s="9">
        <v>683857.15</v>
      </c>
      <c r="P1124" s="9"/>
      <c r="Q1124" s="9"/>
      <c r="R1124" s="42"/>
      <c r="S1124" s="42"/>
      <c r="T1124" s="42"/>
      <c r="U1124" s="42"/>
      <c r="V1124" s="42"/>
      <c r="W1124" s="42"/>
      <c r="X1124" s="42"/>
    </row>
    <row r="1125" spans="1:24" s="5" customFormat="1" ht="51">
      <c r="A1125" s="49">
        <v>1114</v>
      </c>
      <c r="B1125" s="11">
        <v>45292</v>
      </c>
      <c r="C1125" s="42" t="s">
        <v>1923</v>
      </c>
      <c r="D1125" s="42" t="s">
        <v>2787</v>
      </c>
      <c r="E1125" s="42" t="s">
        <v>558</v>
      </c>
      <c r="F1125" s="42" t="s">
        <v>2224</v>
      </c>
      <c r="G1125" s="42" t="s">
        <v>475</v>
      </c>
      <c r="H1125" s="42">
        <v>15</v>
      </c>
      <c r="I1125" s="42"/>
      <c r="J1125" s="8">
        <v>30.3</v>
      </c>
      <c r="K1125" s="42">
        <v>4</v>
      </c>
      <c r="L1125" s="42" t="s">
        <v>994</v>
      </c>
      <c r="M1125" s="42"/>
      <c r="N1125" s="9" t="s">
        <v>6002</v>
      </c>
      <c r="O1125" s="9">
        <v>569166.41</v>
      </c>
      <c r="P1125" s="9">
        <v>569166.41</v>
      </c>
      <c r="Q1125" s="9">
        <v>569166.41</v>
      </c>
      <c r="R1125" s="42" t="s">
        <v>4653</v>
      </c>
      <c r="S1125" s="11">
        <v>43635</v>
      </c>
      <c r="T1125" s="42" t="s">
        <v>266</v>
      </c>
      <c r="U1125" s="42" t="s">
        <v>4040</v>
      </c>
      <c r="V1125" s="42">
        <v>30.33</v>
      </c>
      <c r="W1125" s="42"/>
      <c r="X1125" s="42"/>
    </row>
    <row r="1126" spans="1:24" s="5" customFormat="1" ht="49.5" customHeight="1">
      <c r="A1126" s="49">
        <v>1115</v>
      </c>
      <c r="B1126" s="11">
        <v>45292</v>
      </c>
      <c r="C1126" s="42" t="s">
        <v>1923</v>
      </c>
      <c r="D1126" s="42" t="s">
        <v>2788</v>
      </c>
      <c r="E1126" s="42" t="s">
        <v>263</v>
      </c>
      <c r="F1126" s="42" t="s">
        <v>2224</v>
      </c>
      <c r="G1126" s="42">
        <v>12</v>
      </c>
      <c r="H1126" s="42">
        <v>4</v>
      </c>
      <c r="I1126" s="42"/>
      <c r="J1126" s="8">
        <v>59.6</v>
      </c>
      <c r="K1126" s="42">
        <v>1</v>
      </c>
      <c r="L1126" s="42" t="s">
        <v>994</v>
      </c>
      <c r="M1126" s="42"/>
      <c r="N1126" s="9" t="s">
        <v>6001</v>
      </c>
      <c r="O1126" s="9">
        <v>1119548.45</v>
      </c>
      <c r="P1126" s="9"/>
      <c r="Q1126" s="9"/>
      <c r="R1126" s="42" t="s">
        <v>2420</v>
      </c>
      <c r="S1126" s="11">
        <v>29263</v>
      </c>
      <c r="T1126" s="42" t="s">
        <v>266</v>
      </c>
      <c r="U1126" s="42" t="s">
        <v>3718</v>
      </c>
      <c r="V1126" s="42">
        <v>42.6</v>
      </c>
      <c r="W1126" s="42"/>
      <c r="X1126" s="42"/>
    </row>
    <row r="1127" spans="1:24" s="5" customFormat="1" ht="63.75">
      <c r="A1127" s="49">
        <v>1116</v>
      </c>
      <c r="B1127" s="11">
        <v>45292</v>
      </c>
      <c r="C1127" s="42" t="s">
        <v>1923</v>
      </c>
      <c r="D1127" s="42" t="s">
        <v>2789</v>
      </c>
      <c r="E1127" s="42" t="s">
        <v>2591</v>
      </c>
      <c r="F1127" s="42" t="s">
        <v>2224</v>
      </c>
      <c r="G1127" s="42">
        <v>12</v>
      </c>
      <c r="H1127" s="42">
        <v>36</v>
      </c>
      <c r="I1127" s="42"/>
      <c r="J1127" s="8">
        <v>62.2</v>
      </c>
      <c r="K1127" s="42">
        <v>1</v>
      </c>
      <c r="L1127" s="42" t="s">
        <v>994</v>
      </c>
      <c r="M1127" s="42"/>
      <c r="N1127" s="9" t="s">
        <v>6000</v>
      </c>
      <c r="O1127" s="9">
        <v>1168387.81</v>
      </c>
      <c r="P1127" s="9"/>
      <c r="Q1127" s="9"/>
      <c r="R1127" s="42"/>
      <c r="S1127" s="42"/>
      <c r="T1127" s="42"/>
      <c r="U1127" s="42"/>
      <c r="V1127" s="42"/>
      <c r="W1127" s="42"/>
      <c r="X1127" s="42"/>
    </row>
    <row r="1128" spans="1:24" s="5" customFormat="1" ht="63.75">
      <c r="A1128" s="49">
        <v>1117</v>
      </c>
      <c r="B1128" s="11">
        <v>45292</v>
      </c>
      <c r="C1128" s="42" t="s">
        <v>1923</v>
      </c>
      <c r="D1128" s="42" t="s">
        <v>2790</v>
      </c>
      <c r="E1128" s="42" t="s">
        <v>2223</v>
      </c>
      <c r="F1128" s="42" t="s">
        <v>2224</v>
      </c>
      <c r="G1128" s="42">
        <v>12</v>
      </c>
      <c r="H1128" s="42">
        <v>52</v>
      </c>
      <c r="I1128" s="42"/>
      <c r="J1128" s="8">
        <v>45</v>
      </c>
      <c r="K1128" s="42">
        <v>1</v>
      </c>
      <c r="L1128" s="42" t="s">
        <v>994</v>
      </c>
      <c r="M1128" s="42"/>
      <c r="N1128" s="9" t="s">
        <v>5999</v>
      </c>
      <c r="O1128" s="9">
        <v>845296.65</v>
      </c>
      <c r="P1128" s="9"/>
      <c r="Q1128" s="9"/>
      <c r="R1128" s="42"/>
      <c r="S1128" s="42"/>
      <c r="T1128" s="42"/>
      <c r="U1128" s="42"/>
      <c r="V1128" s="42"/>
      <c r="W1128" s="42"/>
      <c r="X1128" s="42"/>
    </row>
    <row r="1129" spans="1:24" s="5" customFormat="1" ht="63.75">
      <c r="A1129" s="49">
        <v>1118</v>
      </c>
      <c r="B1129" s="11">
        <v>45292</v>
      </c>
      <c r="C1129" s="42" t="s">
        <v>1923</v>
      </c>
      <c r="D1129" s="42" t="s">
        <v>2199</v>
      </c>
      <c r="E1129" s="42" t="s">
        <v>3284</v>
      </c>
      <c r="F1129" s="42" t="s">
        <v>2224</v>
      </c>
      <c r="G1129" s="42">
        <v>12</v>
      </c>
      <c r="H1129" s="42">
        <v>57</v>
      </c>
      <c r="I1129" s="42"/>
      <c r="J1129" s="8">
        <v>45.2</v>
      </c>
      <c r="K1129" s="42">
        <v>3</v>
      </c>
      <c r="L1129" s="42" t="s">
        <v>994</v>
      </c>
      <c r="M1129" s="42"/>
      <c r="N1129" s="9" t="s">
        <v>5998</v>
      </c>
      <c r="O1129" s="9">
        <v>849053.52</v>
      </c>
      <c r="P1129" s="9"/>
      <c r="Q1129" s="9"/>
      <c r="R1129" s="42" t="s">
        <v>3726</v>
      </c>
      <c r="S1129" s="11">
        <v>29328</v>
      </c>
      <c r="T1129" s="42" t="s">
        <v>266</v>
      </c>
      <c r="U1129" s="42" t="s">
        <v>3727</v>
      </c>
      <c r="V1129" s="42">
        <v>29.7</v>
      </c>
      <c r="W1129" s="42"/>
      <c r="X1129" s="42"/>
    </row>
    <row r="1130" spans="1:24" s="5" customFormat="1" ht="43.15" customHeight="1">
      <c r="A1130" s="49">
        <v>1119</v>
      </c>
      <c r="B1130" s="11">
        <v>45292</v>
      </c>
      <c r="C1130" s="42" t="s">
        <v>1923</v>
      </c>
      <c r="D1130" s="42"/>
      <c r="E1130" s="42" t="s">
        <v>3674</v>
      </c>
      <c r="F1130" s="42" t="s">
        <v>2224</v>
      </c>
      <c r="G1130" s="42">
        <v>14</v>
      </c>
      <c r="H1130" s="42">
        <v>68</v>
      </c>
      <c r="I1130" s="42"/>
      <c r="J1130" s="8">
        <v>62.53</v>
      </c>
      <c r="K1130" s="42">
        <v>2</v>
      </c>
      <c r="L1130" s="42" t="s">
        <v>994</v>
      </c>
      <c r="M1130" s="42"/>
      <c r="N1130" s="9" t="s">
        <v>1568</v>
      </c>
      <c r="O1130" s="9"/>
      <c r="P1130" s="9"/>
      <c r="Q1130" s="9"/>
      <c r="R1130" s="42" t="s">
        <v>3765</v>
      </c>
      <c r="S1130" s="11">
        <v>43091</v>
      </c>
      <c r="T1130" s="42" t="s">
        <v>266</v>
      </c>
      <c r="U1130" s="42" t="s">
        <v>3766</v>
      </c>
      <c r="V1130" s="42">
        <v>62.53</v>
      </c>
      <c r="W1130" s="42"/>
      <c r="X1130" s="42" t="s">
        <v>3960</v>
      </c>
    </row>
    <row r="1131" spans="1:24" s="5" customFormat="1" ht="38.25">
      <c r="A1131" s="49">
        <v>1120</v>
      </c>
      <c r="B1131" s="11">
        <v>45292</v>
      </c>
      <c r="C1131" s="42" t="s">
        <v>1923</v>
      </c>
      <c r="D1131" s="42" t="s">
        <v>6131</v>
      </c>
      <c r="E1131" s="42" t="s">
        <v>590</v>
      </c>
      <c r="F1131" s="42" t="s">
        <v>2224</v>
      </c>
      <c r="G1131" s="42">
        <v>14</v>
      </c>
      <c r="H1131" s="42">
        <v>104</v>
      </c>
      <c r="I1131" s="42"/>
      <c r="J1131" s="8">
        <v>48.23</v>
      </c>
      <c r="K1131" s="42">
        <v>4</v>
      </c>
      <c r="L1131" s="42" t="s">
        <v>994</v>
      </c>
      <c r="M1131" s="42"/>
      <c r="N1131" s="9" t="s">
        <v>1568</v>
      </c>
      <c r="O1131" s="9"/>
      <c r="P1131" s="9"/>
      <c r="Q1131" s="9"/>
      <c r="R1131" s="42" t="s">
        <v>4609</v>
      </c>
      <c r="S1131" s="11">
        <v>44546</v>
      </c>
      <c r="T1131" s="42" t="s">
        <v>266</v>
      </c>
      <c r="U1131" s="42" t="s">
        <v>4255</v>
      </c>
      <c r="V1131" s="42">
        <v>48.23</v>
      </c>
      <c r="W1131" s="42"/>
      <c r="X1131" s="42" t="s">
        <v>3960</v>
      </c>
    </row>
    <row r="1132" spans="1:24" s="5" customFormat="1" ht="38.25">
      <c r="A1132" s="49">
        <v>1121</v>
      </c>
      <c r="B1132" s="11">
        <v>45292</v>
      </c>
      <c r="C1132" s="42" t="s">
        <v>1923</v>
      </c>
      <c r="D1132" s="42"/>
      <c r="E1132" s="42" t="s">
        <v>767</v>
      </c>
      <c r="F1132" s="42" t="s">
        <v>2224</v>
      </c>
      <c r="G1132" s="42">
        <v>14</v>
      </c>
      <c r="H1132" s="42">
        <v>123</v>
      </c>
      <c r="I1132" s="42"/>
      <c r="J1132" s="8">
        <v>30.51</v>
      </c>
      <c r="K1132" s="42">
        <v>4</v>
      </c>
      <c r="L1132" s="42" t="s">
        <v>994</v>
      </c>
      <c r="M1132" s="42"/>
      <c r="N1132" s="9" t="s">
        <v>1568</v>
      </c>
      <c r="O1132" s="9"/>
      <c r="P1132" s="9"/>
      <c r="Q1132" s="9"/>
      <c r="R1132" s="42" t="s">
        <v>3536</v>
      </c>
      <c r="S1132" s="11">
        <v>30777</v>
      </c>
      <c r="T1132" s="42" t="s">
        <v>266</v>
      </c>
      <c r="U1132" s="42" t="s">
        <v>3537</v>
      </c>
      <c r="V1132" s="42"/>
      <c r="W1132" s="42"/>
      <c r="X1132" s="42" t="s">
        <v>3960</v>
      </c>
    </row>
    <row r="1133" spans="1:24" s="5" customFormat="1" ht="63.75">
      <c r="A1133" s="49">
        <v>1122</v>
      </c>
      <c r="B1133" s="11">
        <v>45292</v>
      </c>
      <c r="C1133" s="42" t="s">
        <v>1923</v>
      </c>
      <c r="D1133" s="42" t="s">
        <v>6132</v>
      </c>
      <c r="E1133" s="42" t="s">
        <v>653</v>
      </c>
      <c r="F1133" s="42" t="s">
        <v>2224</v>
      </c>
      <c r="G1133" s="42">
        <v>14</v>
      </c>
      <c r="H1133" s="42">
        <v>128</v>
      </c>
      <c r="I1133" s="42"/>
      <c r="J1133" s="8">
        <v>64.069999999999993</v>
      </c>
      <c r="K1133" s="42">
        <v>5</v>
      </c>
      <c r="L1133" s="42" t="s">
        <v>994</v>
      </c>
      <c r="M1133" s="42"/>
      <c r="N1133" s="9" t="s">
        <v>1568</v>
      </c>
      <c r="O1133" s="9"/>
      <c r="P1133" s="9"/>
      <c r="Q1133" s="9"/>
      <c r="R1133" s="42" t="s">
        <v>5869</v>
      </c>
      <c r="S1133" s="11" t="s">
        <v>5870</v>
      </c>
      <c r="T1133" s="42" t="s">
        <v>266</v>
      </c>
      <c r="U1133" s="42" t="s">
        <v>5871</v>
      </c>
      <c r="V1133" s="42"/>
      <c r="W1133" s="42"/>
      <c r="X1133" s="42" t="s">
        <v>3960</v>
      </c>
    </row>
    <row r="1134" spans="1:24" s="5" customFormat="1" ht="38.25">
      <c r="A1134" s="49">
        <v>1123</v>
      </c>
      <c r="B1134" s="11">
        <v>45292</v>
      </c>
      <c r="C1134" s="42" t="s">
        <v>1923</v>
      </c>
      <c r="D1134" s="42" t="s">
        <v>2200</v>
      </c>
      <c r="E1134" s="42" t="s">
        <v>654</v>
      </c>
      <c r="F1134" s="42" t="s">
        <v>2224</v>
      </c>
      <c r="G1134" s="42">
        <v>16</v>
      </c>
      <c r="H1134" s="42">
        <v>2</v>
      </c>
      <c r="I1134" s="42"/>
      <c r="J1134" s="8">
        <v>52.2</v>
      </c>
      <c r="K1134" s="42">
        <v>1</v>
      </c>
      <c r="L1134" s="42" t="s">
        <v>994</v>
      </c>
      <c r="M1134" s="42"/>
      <c r="N1134" s="9" t="s">
        <v>5996</v>
      </c>
      <c r="O1134" s="9">
        <v>980544.11</v>
      </c>
      <c r="P1134" s="9"/>
      <c r="Q1134" s="9"/>
      <c r="R1134" s="42" t="s">
        <v>3538</v>
      </c>
      <c r="S1134" s="11">
        <v>29816</v>
      </c>
      <c r="T1134" s="42" t="s">
        <v>266</v>
      </c>
      <c r="U1134" s="42" t="s">
        <v>3166</v>
      </c>
      <c r="V1134" s="42"/>
      <c r="W1134" s="42"/>
      <c r="X1134" s="42"/>
    </row>
    <row r="1135" spans="1:24" s="5" customFormat="1" ht="55.15" customHeight="1">
      <c r="A1135" s="49">
        <v>1124</v>
      </c>
      <c r="B1135" s="11">
        <v>45292</v>
      </c>
      <c r="C1135" s="42" t="s">
        <v>1923</v>
      </c>
      <c r="D1135" s="42" t="s">
        <v>3712</v>
      </c>
      <c r="E1135" s="42" t="s">
        <v>1050</v>
      </c>
      <c r="F1135" s="42" t="s">
        <v>2224</v>
      </c>
      <c r="G1135" s="42">
        <v>17</v>
      </c>
      <c r="H1135" s="42"/>
      <c r="I1135" s="42" t="s">
        <v>3713</v>
      </c>
      <c r="J1135" s="8">
        <v>49.76</v>
      </c>
      <c r="K1135" s="42">
        <v>1</v>
      </c>
      <c r="L1135" s="42" t="s">
        <v>994</v>
      </c>
      <c r="M1135" s="42"/>
      <c r="N1135" s="9" t="s">
        <v>6033</v>
      </c>
      <c r="O1135" s="9">
        <v>1328201.7</v>
      </c>
      <c r="P1135" s="9"/>
      <c r="Q1135" s="9"/>
      <c r="R1135" s="42" t="s">
        <v>113</v>
      </c>
      <c r="S1135" s="11">
        <v>40653</v>
      </c>
      <c r="T1135" s="42" t="s">
        <v>266</v>
      </c>
      <c r="U1135" s="42" t="s">
        <v>114</v>
      </c>
      <c r="V1135" s="42" t="s">
        <v>311</v>
      </c>
      <c r="W1135" s="42"/>
      <c r="X1135" s="42"/>
    </row>
    <row r="1136" spans="1:24" s="5" customFormat="1" ht="38.25">
      <c r="A1136" s="49">
        <v>1125</v>
      </c>
      <c r="B1136" s="11">
        <v>45292</v>
      </c>
      <c r="C1136" s="42" t="s">
        <v>650</v>
      </c>
      <c r="D1136" s="42" t="s">
        <v>960</v>
      </c>
      <c r="E1136" s="42" t="s">
        <v>3557</v>
      </c>
      <c r="F1136" s="42" t="s">
        <v>178</v>
      </c>
      <c r="G1136" s="42">
        <v>45</v>
      </c>
      <c r="H1136" s="42"/>
      <c r="I1136" s="42" t="s">
        <v>2261</v>
      </c>
      <c r="J1136" s="8">
        <v>113.16</v>
      </c>
      <c r="K1136" s="42">
        <v>1</v>
      </c>
      <c r="L1136" s="42" t="s">
        <v>994</v>
      </c>
      <c r="M1136" s="42"/>
      <c r="N1136" s="9" t="s">
        <v>5755</v>
      </c>
      <c r="O1136" s="9">
        <v>3020402.37</v>
      </c>
      <c r="P1136" s="9"/>
      <c r="Q1136" s="9"/>
      <c r="R1136" s="42" t="s">
        <v>3757</v>
      </c>
      <c r="S1136" s="11">
        <v>42474</v>
      </c>
      <c r="T1136" s="42" t="s">
        <v>266</v>
      </c>
      <c r="U1136" s="42" t="s">
        <v>3756</v>
      </c>
      <c r="V1136" s="42">
        <v>58.41</v>
      </c>
      <c r="W1136" s="42"/>
      <c r="X1136" s="42"/>
    </row>
    <row r="1137" spans="1:24" s="5" customFormat="1" ht="25.5">
      <c r="A1137" s="49">
        <v>1126</v>
      </c>
      <c r="B1137" s="11">
        <v>45292</v>
      </c>
      <c r="C1137" s="42" t="s">
        <v>1923</v>
      </c>
      <c r="D1137" s="42"/>
      <c r="E1137" s="42" t="s">
        <v>1968</v>
      </c>
      <c r="F1137" s="42" t="s">
        <v>178</v>
      </c>
      <c r="G1137" s="42">
        <v>49</v>
      </c>
      <c r="H1137" s="42">
        <v>3</v>
      </c>
      <c r="I1137" s="42"/>
      <c r="J1137" s="8">
        <v>34.14</v>
      </c>
      <c r="K1137" s="42">
        <v>1</v>
      </c>
      <c r="L1137" s="42" t="s">
        <v>994</v>
      </c>
      <c r="M1137" s="42"/>
      <c r="N1137" s="9" t="s">
        <v>3104</v>
      </c>
      <c r="O1137" s="9"/>
      <c r="P1137" s="9"/>
      <c r="Q1137" s="9"/>
      <c r="R1137" s="42" t="s">
        <v>4549</v>
      </c>
      <c r="S1137" s="42"/>
      <c r="T1137" s="42"/>
      <c r="U1137" s="42" t="s">
        <v>4550</v>
      </c>
      <c r="V1137" s="42"/>
      <c r="W1137" s="42"/>
      <c r="X1137" s="42" t="s">
        <v>3960</v>
      </c>
    </row>
    <row r="1138" spans="1:24" s="5" customFormat="1" ht="38.25">
      <c r="A1138" s="49">
        <v>1127</v>
      </c>
      <c r="B1138" s="11">
        <v>45292</v>
      </c>
      <c r="C1138" s="42" t="s">
        <v>1923</v>
      </c>
      <c r="D1138" s="42" t="s">
        <v>4220</v>
      </c>
      <c r="E1138" s="42" t="s">
        <v>4149</v>
      </c>
      <c r="F1138" s="42" t="s">
        <v>2204</v>
      </c>
      <c r="G1138" s="42" t="s">
        <v>2225</v>
      </c>
      <c r="H1138" s="42">
        <v>1</v>
      </c>
      <c r="I1138" s="42"/>
      <c r="J1138" s="8">
        <v>15.4</v>
      </c>
      <c r="K1138" s="42">
        <v>1</v>
      </c>
      <c r="L1138" s="42" t="s">
        <v>994</v>
      </c>
      <c r="M1138" s="42"/>
      <c r="N1138" s="9" t="s">
        <v>4235</v>
      </c>
      <c r="O1138" s="9">
        <v>292717.96000000002</v>
      </c>
      <c r="P1138" s="9">
        <v>292717.96000000002</v>
      </c>
      <c r="Q1138" s="9">
        <v>292717.96000000002</v>
      </c>
      <c r="R1138" s="42"/>
      <c r="S1138" s="42"/>
      <c r="T1138" s="42"/>
      <c r="U1138" s="42"/>
      <c r="V1138" s="42"/>
      <c r="W1138" s="42"/>
      <c r="X1138" s="42" t="s">
        <v>4072</v>
      </c>
    </row>
    <row r="1139" spans="1:24" s="5" customFormat="1" ht="54.6" customHeight="1">
      <c r="A1139" s="49">
        <v>1128</v>
      </c>
      <c r="B1139" s="11">
        <v>45292</v>
      </c>
      <c r="C1139" s="42" t="s">
        <v>1923</v>
      </c>
      <c r="D1139" s="42" t="s">
        <v>2816</v>
      </c>
      <c r="E1139" s="42" t="s">
        <v>805</v>
      </c>
      <c r="F1139" s="42" t="s">
        <v>2204</v>
      </c>
      <c r="G1139" s="42" t="s">
        <v>2225</v>
      </c>
      <c r="H1139" s="42">
        <v>2</v>
      </c>
      <c r="I1139" s="42"/>
      <c r="J1139" s="8">
        <v>22.6</v>
      </c>
      <c r="K1139" s="42">
        <v>1</v>
      </c>
      <c r="L1139" s="42" t="s">
        <v>994</v>
      </c>
      <c r="M1139" s="42"/>
      <c r="N1139" s="9" t="s">
        <v>6050</v>
      </c>
      <c r="O1139" s="9">
        <v>424526.76</v>
      </c>
      <c r="P1139" s="9"/>
      <c r="Q1139" s="9"/>
      <c r="R1139" s="42"/>
      <c r="S1139" s="11"/>
      <c r="T1139" s="42"/>
      <c r="U1139" s="42"/>
      <c r="V1139" s="42"/>
      <c r="W1139" s="42"/>
      <c r="X1139" s="42" t="s">
        <v>4072</v>
      </c>
    </row>
    <row r="1140" spans="1:24" s="5" customFormat="1" ht="38.25">
      <c r="A1140" s="49">
        <v>1129</v>
      </c>
      <c r="B1140" s="11">
        <v>45292</v>
      </c>
      <c r="C1140" s="42" t="s">
        <v>1923</v>
      </c>
      <c r="D1140" s="42"/>
      <c r="E1140" s="42" t="s">
        <v>806</v>
      </c>
      <c r="F1140" s="42" t="s">
        <v>2204</v>
      </c>
      <c r="G1140" s="42" t="s">
        <v>2225</v>
      </c>
      <c r="H1140" s="42">
        <v>4</v>
      </c>
      <c r="I1140" s="42"/>
      <c r="J1140" s="8">
        <v>22.59</v>
      </c>
      <c r="K1140" s="42">
        <v>1</v>
      </c>
      <c r="L1140" s="42" t="s">
        <v>994</v>
      </c>
      <c r="M1140" s="42"/>
      <c r="N1140" s="9" t="s">
        <v>1632</v>
      </c>
      <c r="O1140" s="9"/>
      <c r="P1140" s="9"/>
      <c r="Q1140" s="9"/>
      <c r="R1140" s="42"/>
      <c r="S1140" s="11"/>
      <c r="T1140" s="42"/>
      <c r="U1140" s="42"/>
      <c r="V1140" s="42"/>
      <c r="W1140" s="42"/>
      <c r="X1140" s="42" t="s">
        <v>4072</v>
      </c>
    </row>
    <row r="1141" spans="1:24" s="5" customFormat="1" ht="38.25">
      <c r="A1141" s="49">
        <v>1130</v>
      </c>
      <c r="B1141" s="11">
        <v>45292</v>
      </c>
      <c r="C1141" s="42" t="s">
        <v>1923</v>
      </c>
      <c r="D1141" s="42"/>
      <c r="E1141" s="42" t="s">
        <v>807</v>
      </c>
      <c r="F1141" s="42" t="s">
        <v>2204</v>
      </c>
      <c r="G1141" s="42" t="s">
        <v>2225</v>
      </c>
      <c r="H1141" s="42">
        <v>5</v>
      </c>
      <c r="I1141" s="42"/>
      <c r="J1141" s="8">
        <v>20.48</v>
      </c>
      <c r="K1141" s="42">
        <v>1</v>
      </c>
      <c r="L1141" s="42" t="s">
        <v>994</v>
      </c>
      <c r="M1141" s="42"/>
      <c r="N1141" s="9" t="s">
        <v>1632</v>
      </c>
      <c r="O1141" s="9"/>
      <c r="P1141" s="9"/>
      <c r="Q1141" s="9"/>
      <c r="R1141" s="42"/>
      <c r="S1141" s="11"/>
      <c r="T1141" s="42"/>
      <c r="U1141" s="42"/>
      <c r="V1141" s="42"/>
      <c r="W1141" s="42"/>
      <c r="X1141" s="42" t="s">
        <v>4072</v>
      </c>
    </row>
    <row r="1142" spans="1:24" s="5" customFormat="1" ht="38.25">
      <c r="A1142" s="49">
        <v>1131</v>
      </c>
      <c r="B1142" s="11">
        <v>45292</v>
      </c>
      <c r="C1142" s="42" t="s">
        <v>1923</v>
      </c>
      <c r="D1142" s="42"/>
      <c r="E1142" s="42" t="s">
        <v>808</v>
      </c>
      <c r="F1142" s="42" t="s">
        <v>2204</v>
      </c>
      <c r="G1142" s="42" t="s">
        <v>2225</v>
      </c>
      <c r="H1142" s="42">
        <v>6</v>
      </c>
      <c r="I1142" s="42"/>
      <c r="J1142" s="8">
        <v>16.39</v>
      </c>
      <c r="K1142" s="42">
        <v>1</v>
      </c>
      <c r="L1142" s="42" t="s">
        <v>994</v>
      </c>
      <c r="M1142" s="42"/>
      <c r="N1142" s="9" t="s">
        <v>1632</v>
      </c>
      <c r="O1142" s="9"/>
      <c r="P1142" s="9"/>
      <c r="Q1142" s="9"/>
      <c r="R1142" s="42"/>
      <c r="S1142" s="42"/>
      <c r="T1142" s="42"/>
      <c r="U1142" s="42"/>
      <c r="V1142" s="42"/>
      <c r="W1142" s="42"/>
      <c r="X1142" s="42" t="s">
        <v>4072</v>
      </c>
    </row>
    <row r="1143" spans="1:24" s="5" customFormat="1" ht="38.25">
      <c r="A1143" s="49">
        <v>1132</v>
      </c>
      <c r="B1143" s="11">
        <v>45292</v>
      </c>
      <c r="C1143" s="42" t="s">
        <v>1923</v>
      </c>
      <c r="D1143" s="42" t="s">
        <v>4315</v>
      </c>
      <c r="E1143" s="42" t="s">
        <v>4155</v>
      </c>
      <c r="F1143" s="42" t="s">
        <v>2204</v>
      </c>
      <c r="G1143" s="42" t="s">
        <v>2225</v>
      </c>
      <c r="H1143" s="42">
        <v>8</v>
      </c>
      <c r="I1143" s="42"/>
      <c r="J1143" s="8">
        <v>39.9</v>
      </c>
      <c r="K1143" s="42">
        <v>1</v>
      </c>
      <c r="L1143" s="42" t="s">
        <v>994</v>
      </c>
      <c r="M1143" s="11">
        <v>44480</v>
      </c>
      <c r="N1143" s="9" t="s">
        <v>4316</v>
      </c>
      <c r="O1143" s="9">
        <v>749496.36</v>
      </c>
      <c r="P1143" s="9">
        <v>749496.36</v>
      </c>
      <c r="Q1143" s="9">
        <v>749496.36</v>
      </c>
      <c r="R1143" s="42"/>
      <c r="S1143" s="42"/>
      <c r="T1143" s="42"/>
      <c r="U1143" s="42"/>
      <c r="V1143" s="42"/>
      <c r="W1143" s="42"/>
      <c r="X1143" s="42" t="s">
        <v>4072</v>
      </c>
    </row>
    <row r="1144" spans="1:24" s="5" customFormat="1" ht="38.25">
      <c r="A1144" s="49">
        <v>1133</v>
      </c>
      <c r="B1144" s="11">
        <v>45292</v>
      </c>
      <c r="C1144" s="42" t="s">
        <v>1923</v>
      </c>
      <c r="D1144" s="42" t="s">
        <v>4236</v>
      </c>
      <c r="E1144" s="42" t="s">
        <v>4150</v>
      </c>
      <c r="F1144" s="42" t="s">
        <v>2204</v>
      </c>
      <c r="G1144" s="42" t="s">
        <v>2225</v>
      </c>
      <c r="H1144" s="42">
        <v>9</v>
      </c>
      <c r="I1144" s="42"/>
      <c r="J1144" s="8">
        <v>51</v>
      </c>
      <c r="K1144" s="42">
        <v>1</v>
      </c>
      <c r="L1144" s="42" t="s">
        <v>994</v>
      </c>
      <c r="M1144" s="42"/>
      <c r="N1144" s="9" t="s">
        <v>4237</v>
      </c>
      <c r="O1144" s="9">
        <v>958002.87</v>
      </c>
      <c r="P1144" s="9">
        <v>958002.87</v>
      </c>
      <c r="Q1144" s="9">
        <v>958002.87</v>
      </c>
      <c r="R1144" s="42"/>
      <c r="S1144" s="42"/>
      <c r="T1144" s="42"/>
      <c r="U1144" s="42"/>
      <c r="V1144" s="42"/>
      <c r="W1144" s="42"/>
      <c r="X1144" s="42" t="s">
        <v>4072</v>
      </c>
    </row>
    <row r="1145" spans="1:24" s="5" customFormat="1" ht="51">
      <c r="A1145" s="49">
        <v>1134</v>
      </c>
      <c r="B1145" s="11">
        <v>45292</v>
      </c>
      <c r="C1145" s="42" t="s">
        <v>1923</v>
      </c>
      <c r="D1145" s="42"/>
      <c r="E1145" s="42" t="s">
        <v>3128</v>
      </c>
      <c r="F1145" s="42" t="s">
        <v>2204</v>
      </c>
      <c r="G1145" s="42" t="s">
        <v>588</v>
      </c>
      <c r="H1145" s="42"/>
      <c r="I1145" s="42" t="s">
        <v>1110</v>
      </c>
      <c r="J1145" s="8">
        <f>216.6*258/1000</f>
        <v>55.882799999999996</v>
      </c>
      <c r="K1145" s="42"/>
      <c r="L1145" s="42" t="s">
        <v>994</v>
      </c>
      <c r="M1145" s="42"/>
      <c r="N1145" s="9" t="s">
        <v>1218</v>
      </c>
      <c r="O1145" s="9"/>
      <c r="P1145" s="9"/>
      <c r="Q1145" s="9"/>
      <c r="R1145" s="42" t="s">
        <v>3167</v>
      </c>
      <c r="S1145" s="11">
        <v>32315</v>
      </c>
      <c r="T1145" s="42" t="s">
        <v>266</v>
      </c>
      <c r="U1145" s="42" t="s">
        <v>3410</v>
      </c>
      <c r="V1145" s="42">
        <v>36</v>
      </c>
      <c r="W1145" s="42"/>
      <c r="X1145" s="42" t="s">
        <v>3960</v>
      </c>
    </row>
    <row r="1146" spans="1:24" s="5" customFormat="1" ht="51">
      <c r="A1146" s="49">
        <v>1135</v>
      </c>
      <c r="B1146" s="11">
        <v>45292</v>
      </c>
      <c r="C1146" s="42" t="s">
        <v>1923</v>
      </c>
      <c r="D1146" s="42" t="s">
        <v>3992</v>
      </c>
      <c r="E1146" s="42" t="s">
        <v>129</v>
      </c>
      <c r="F1146" s="42" t="s">
        <v>2204</v>
      </c>
      <c r="G1146" s="42">
        <v>4</v>
      </c>
      <c r="H1146" s="42"/>
      <c r="I1146" s="42" t="s">
        <v>128</v>
      </c>
      <c r="J1146" s="8">
        <f>67.23*59/100</f>
        <v>39.665700000000001</v>
      </c>
      <c r="K1146" s="42"/>
      <c r="L1146" s="42" t="s">
        <v>994</v>
      </c>
      <c r="M1146" s="42"/>
      <c r="N1146" s="9" t="s">
        <v>1700</v>
      </c>
      <c r="O1146" s="9"/>
      <c r="P1146" s="9">
        <v>128240</v>
      </c>
      <c r="Q1146" s="9">
        <v>0</v>
      </c>
      <c r="R1146" s="42" t="s">
        <v>2421</v>
      </c>
      <c r="S1146" s="11">
        <v>40907</v>
      </c>
      <c r="T1146" s="42" t="s">
        <v>266</v>
      </c>
      <c r="U1146" s="42" t="s">
        <v>2422</v>
      </c>
      <c r="V1146" s="42"/>
      <c r="W1146" s="42"/>
      <c r="X1146" s="42" t="s">
        <v>3960</v>
      </c>
    </row>
    <row r="1147" spans="1:24" s="5" customFormat="1" ht="51">
      <c r="A1147" s="49">
        <v>1136</v>
      </c>
      <c r="B1147" s="11">
        <v>45292</v>
      </c>
      <c r="C1147" s="42" t="s">
        <v>1923</v>
      </c>
      <c r="D1147" s="42" t="s">
        <v>2817</v>
      </c>
      <c r="E1147" s="42" t="s">
        <v>873</v>
      </c>
      <c r="F1147" s="42" t="s">
        <v>2204</v>
      </c>
      <c r="G1147" s="42">
        <v>8</v>
      </c>
      <c r="H1147" s="42"/>
      <c r="I1147" s="42" t="s">
        <v>872</v>
      </c>
      <c r="J1147" s="8">
        <f>134.99*390/1000</f>
        <v>52.646100000000004</v>
      </c>
      <c r="K1147" s="42"/>
      <c r="L1147" s="42" t="s">
        <v>994</v>
      </c>
      <c r="M1147" s="42"/>
      <c r="N1147" s="9" t="s">
        <v>238</v>
      </c>
      <c r="O1147" s="9">
        <v>1401424.01</v>
      </c>
      <c r="P1147" s="9"/>
      <c r="Q1147" s="9"/>
      <c r="R1147" s="42" t="s">
        <v>4877</v>
      </c>
      <c r="S1147" s="42"/>
      <c r="T1147" s="42"/>
      <c r="U1147" s="42" t="s">
        <v>4878</v>
      </c>
      <c r="V1147" s="42"/>
      <c r="W1147" s="42"/>
      <c r="X1147" s="42"/>
    </row>
    <row r="1148" spans="1:24" s="5" customFormat="1" ht="51">
      <c r="A1148" s="49">
        <v>1137</v>
      </c>
      <c r="B1148" s="11">
        <v>45292</v>
      </c>
      <c r="C1148" s="42" t="s">
        <v>1923</v>
      </c>
      <c r="D1148" s="42" t="s">
        <v>2819</v>
      </c>
      <c r="E1148" s="42" t="s">
        <v>1838</v>
      </c>
      <c r="F1148" s="42" t="s">
        <v>107</v>
      </c>
      <c r="G1148" s="42">
        <v>9</v>
      </c>
      <c r="H1148" s="42"/>
      <c r="I1148" s="42" t="s">
        <v>6025</v>
      </c>
      <c r="J1148" s="8">
        <f>143.87*241/1000</f>
        <v>34.672669999999997</v>
      </c>
      <c r="K1148" s="42"/>
      <c r="L1148" s="42" t="s">
        <v>994</v>
      </c>
      <c r="M1148" s="42"/>
      <c r="N1148" s="9" t="s">
        <v>6026</v>
      </c>
      <c r="O1148" s="9">
        <v>966521.58</v>
      </c>
      <c r="P1148" s="9"/>
      <c r="Q1148" s="9"/>
      <c r="R1148" s="42" t="s">
        <v>2423</v>
      </c>
      <c r="S1148" s="11">
        <v>29119</v>
      </c>
      <c r="T1148" s="42" t="s">
        <v>266</v>
      </c>
      <c r="U1148" s="42" t="s">
        <v>2424</v>
      </c>
      <c r="V1148" s="42"/>
      <c r="W1148" s="42"/>
      <c r="X1148" s="42"/>
    </row>
    <row r="1149" spans="1:24" s="5" customFormat="1" ht="25.5">
      <c r="A1149" s="49">
        <v>1138</v>
      </c>
      <c r="B1149" s="11">
        <v>45292</v>
      </c>
      <c r="C1149" s="42" t="s">
        <v>650</v>
      </c>
      <c r="D1149" s="42"/>
      <c r="E1149" s="42" t="s">
        <v>3475</v>
      </c>
      <c r="F1149" s="42" t="s">
        <v>2204</v>
      </c>
      <c r="G1149" s="42">
        <v>10</v>
      </c>
      <c r="H1149" s="42"/>
      <c r="I1149" s="42"/>
      <c r="J1149" s="8">
        <v>96</v>
      </c>
      <c r="K1149" s="42">
        <v>1</v>
      </c>
      <c r="L1149" s="42" t="s">
        <v>994</v>
      </c>
      <c r="M1149" s="42"/>
      <c r="N1149" s="9" t="s">
        <v>3474</v>
      </c>
      <c r="O1149" s="9"/>
      <c r="P1149" s="9"/>
      <c r="Q1149" s="9"/>
      <c r="R1149" s="42" t="s">
        <v>4879</v>
      </c>
      <c r="S1149" s="42"/>
      <c r="T1149" s="42"/>
      <c r="U1149" s="42" t="s">
        <v>4880</v>
      </c>
      <c r="V1149" s="42"/>
      <c r="W1149" s="42"/>
      <c r="X1149" s="42" t="s">
        <v>3960</v>
      </c>
    </row>
    <row r="1150" spans="1:24" s="5" customFormat="1" ht="38.25">
      <c r="A1150" s="49">
        <v>1139</v>
      </c>
      <c r="B1150" s="11">
        <v>45292</v>
      </c>
      <c r="C1150" s="42" t="s">
        <v>1923</v>
      </c>
      <c r="D1150" s="42"/>
      <c r="E1150" s="42" t="s">
        <v>3285</v>
      </c>
      <c r="F1150" s="42" t="s">
        <v>2204</v>
      </c>
      <c r="G1150" s="42">
        <v>13</v>
      </c>
      <c r="H1150" s="42">
        <v>3</v>
      </c>
      <c r="I1150" s="42"/>
      <c r="J1150" s="8">
        <v>36.75</v>
      </c>
      <c r="K1150" s="42">
        <v>1</v>
      </c>
      <c r="L1150" s="42" t="s">
        <v>994</v>
      </c>
      <c r="M1150" s="42"/>
      <c r="N1150" s="9" t="s">
        <v>2147</v>
      </c>
      <c r="O1150" s="9"/>
      <c r="P1150" s="9"/>
      <c r="Q1150" s="9"/>
      <c r="R1150" s="42" t="s">
        <v>4881</v>
      </c>
      <c r="S1150" s="42"/>
      <c r="T1150" s="42"/>
      <c r="U1150" s="42" t="s">
        <v>4882</v>
      </c>
      <c r="V1150" s="42"/>
      <c r="W1150" s="42"/>
      <c r="X1150" s="42" t="s">
        <v>3960</v>
      </c>
    </row>
    <row r="1151" spans="1:24" s="5" customFormat="1" ht="51">
      <c r="A1151" s="49">
        <v>1140</v>
      </c>
      <c r="B1151" s="11">
        <v>45292</v>
      </c>
      <c r="C1151" s="42" t="s">
        <v>650</v>
      </c>
      <c r="D1151" s="42" t="s">
        <v>2818</v>
      </c>
      <c r="E1151" s="42" t="s">
        <v>3476</v>
      </c>
      <c r="F1151" s="42" t="s">
        <v>2204</v>
      </c>
      <c r="G1151" s="42">
        <v>14</v>
      </c>
      <c r="H1151" s="42"/>
      <c r="I1151" s="42" t="s">
        <v>2079</v>
      </c>
      <c r="J1151" s="8">
        <f>92.2*360/1000</f>
        <v>33.192</v>
      </c>
      <c r="K1151" s="42"/>
      <c r="L1151" s="42" t="s">
        <v>994</v>
      </c>
      <c r="M1151" s="42"/>
      <c r="N1151" s="9" t="s">
        <v>6034</v>
      </c>
      <c r="O1151" s="9">
        <v>1066519.6100000001</v>
      </c>
      <c r="P1151" s="9"/>
      <c r="Q1151" s="9"/>
      <c r="R1151" s="42" t="s">
        <v>2425</v>
      </c>
      <c r="S1151" s="42"/>
      <c r="T1151" s="42"/>
      <c r="U1151" s="42" t="s">
        <v>2426</v>
      </c>
      <c r="V1151" s="42"/>
      <c r="W1151" s="42"/>
      <c r="X1151" s="42"/>
    </row>
    <row r="1152" spans="1:24" s="5" customFormat="1" ht="25.5">
      <c r="A1152" s="49">
        <v>1141</v>
      </c>
      <c r="B1152" s="11">
        <v>45292</v>
      </c>
      <c r="C1152" s="42" t="s">
        <v>1923</v>
      </c>
      <c r="D1152" s="42"/>
      <c r="E1152" s="42" t="s">
        <v>280</v>
      </c>
      <c r="F1152" s="42" t="s">
        <v>2204</v>
      </c>
      <c r="G1152" s="42" t="s">
        <v>3107</v>
      </c>
      <c r="H1152" s="42">
        <v>1</v>
      </c>
      <c r="I1152" s="42"/>
      <c r="J1152" s="8">
        <v>201.1</v>
      </c>
      <c r="K1152" s="42">
        <v>1</v>
      </c>
      <c r="L1152" s="42" t="s">
        <v>994</v>
      </c>
      <c r="M1152" s="42"/>
      <c r="N1152" s="9" t="s">
        <v>2180</v>
      </c>
      <c r="O1152" s="9"/>
      <c r="P1152" s="9"/>
      <c r="Q1152" s="9"/>
      <c r="R1152" s="42" t="s">
        <v>2427</v>
      </c>
      <c r="S1152" s="11">
        <v>36328</v>
      </c>
      <c r="T1152" s="42" t="s">
        <v>266</v>
      </c>
      <c r="U1152" s="42" t="s">
        <v>2428</v>
      </c>
      <c r="V1152" s="42"/>
      <c r="W1152" s="42"/>
      <c r="X1152" s="42" t="s">
        <v>3960</v>
      </c>
    </row>
    <row r="1153" spans="1:24" s="5" customFormat="1" ht="56.25" customHeight="1">
      <c r="A1153" s="49">
        <v>1142</v>
      </c>
      <c r="B1153" s="11">
        <v>45292</v>
      </c>
      <c r="C1153" s="42" t="s">
        <v>1923</v>
      </c>
      <c r="D1153" s="42"/>
      <c r="E1153" s="42" t="s">
        <v>956</v>
      </c>
      <c r="F1153" s="42" t="s">
        <v>2204</v>
      </c>
      <c r="G1153" s="42">
        <v>15</v>
      </c>
      <c r="H1153" s="42">
        <v>3</v>
      </c>
      <c r="I1153" s="42"/>
      <c r="J1153" s="8">
        <v>28</v>
      </c>
      <c r="K1153" s="42">
        <v>1</v>
      </c>
      <c r="L1153" s="42" t="s">
        <v>994</v>
      </c>
      <c r="M1153" s="42"/>
      <c r="N1153" s="9" t="s">
        <v>2180</v>
      </c>
      <c r="O1153" s="9"/>
      <c r="P1153" s="9"/>
      <c r="Q1153" s="9"/>
      <c r="R1153" s="42" t="s">
        <v>3910</v>
      </c>
      <c r="S1153" s="11">
        <v>43385</v>
      </c>
      <c r="T1153" s="42" t="s">
        <v>266</v>
      </c>
      <c r="U1153" s="42" t="s">
        <v>3909</v>
      </c>
      <c r="V1153" s="42">
        <v>19.2</v>
      </c>
      <c r="W1153" s="42"/>
      <c r="X1153" s="42" t="s">
        <v>3960</v>
      </c>
    </row>
    <row r="1154" spans="1:24" s="5" customFormat="1" ht="38.25" customHeight="1">
      <c r="A1154" s="49">
        <v>1143</v>
      </c>
      <c r="B1154" s="11">
        <v>45292</v>
      </c>
      <c r="C1154" s="42" t="s">
        <v>650</v>
      </c>
      <c r="D1154" s="42" t="s">
        <v>3121</v>
      </c>
      <c r="E1154" s="42" t="s">
        <v>3559</v>
      </c>
      <c r="F1154" s="42" t="s">
        <v>3558</v>
      </c>
      <c r="G1154" s="42">
        <v>52</v>
      </c>
      <c r="H1154" s="42"/>
      <c r="I1154" s="42"/>
      <c r="J1154" s="8">
        <v>65.099999999999994</v>
      </c>
      <c r="K1154" s="42">
        <v>1</v>
      </c>
      <c r="L1154" s="42" t="s">
        <v>994</v>
      </c>
      <c r="M1154" s="11">
        <v>42065</v>
      </c>
      <c r="N1154" s="9" t="s">
        <v>3122</v>
      </c>
      <c r="O1154" s="9">
        <v>1733762.08</v>
      </c>
      <c r="P1154" s="9"/>
      <c r="Q1154" s="9"/>
      <c r="R1154" s="42" t="s">
        <v>2429</v>
      </c>
      <c r="S1154" s="11">
        <v>35057</v>
      </c>
      <c r="T1154" s="42" t="s">
        <v>266</v>
      </c>
      <c r="U1154" s="42" t="s">
        <v>2430</v>
      </c>
      <c r="V1154" s="42"/>
      <c r="W1154" s="42"/>
      <c r="X1154" s="42"/>
    </row>
    <row r="1155" spans="1:24" s="5" customFormat="1" ht="38.25">
      <c r="A1155" s="49">
        <v>1144</v>
      </c>
      <c r="B1155" s="11">
        <v>45292</v>
      </c>
      <c r="C1155" s="42" t="s">
        <v>1923</v>
      </c>
      <c r="D1155" s="42" t="s">
        <v>905</v>
      </c>
      <c r="E1155" s="42" t="s">
        <v>3204</v>
      </c>
      <c r="F1155" s="42" t="s">
        <v>896</v>
      </c>
      <c r="G1155" s="42" t="s">
        <v>897</v>
      </c>
      <c r="H1155" s="42">
        <v>16</v>
      </c>
      <c r="I1155" s="42"/>
      <c r="J1155" s="8">
        <v>55.2</v>
      </c>
      <c r="K1155" s="42">
        <v>3</v>
      </c>
      <c r="L1155" s="42" t="s">
        <v>994</v>
      </c>
      <c r="M1155" s="42"/>
      <c r="N1155" s="9" t="s">
        <v>3213</v>
      </c>
      <c r="O1155" s="9"/>
      <c r="P1155" s="9"/>
      <c r="Q1155" s="9"/>
      <c r="R1155" s="42" t="s">
        <v>4551</v>
      </c>
      <c r="S1155" s="42"/>
      <c r="T1155" s="42"/>
      <c r="U1155" s="42" t="s">
        <v>4552</v>
      </c>
      <c r="V1155" s="42"/>
      <c r="W1155" s="42"/>
      <c r="X1155" s="42"/>
    </row>
    <row r="1156" spans="1:24" s="5" customFormat="1" ht="51.75" customHeight="1">
      <c r="A1156" s="49">
        <v>1145</v>
      </c>
      <c r="B1156" s="11">
        <v>45292</v>
      </c>
      <c r="C1156" s="42" t="s">
        <v>1923</v>
      </c>
      <c r="D1156" s="42" t="s">
        <v>2232</v>
      </c>
      <c r="E1156" s="42" t="s">
        <v>863</v>
      </c>
      <c r="F1156" s="42" t="s">
        <v>2369</v>
      </c>
      <c r="G1156" s="42">
        <v>2</v>
      </c>
      <c r="H1156" s="42">
        <v>27</v>
      </c>
      <c r="I1156" s="42"/>
      <c r="J1156" s="8">
        <v>50.5</v>
      </c>
      <c r="K1156" s="42">
        <v>2</v>
      </c>
      <c r="L1156" s="42" t="s">
        <v>994</v>
      </c>
      <c r="M1156" s="42"/>
      <c r="N1156" s="9" t="s">
        <v>6049</v>
      </c>
      <c r="O1156" s="9">
        <v>930237.77</v>
      </c>
      <c r="P1156" s="9">
        <v>930237.77</v>
      </c>
      <c r="Q1156" s="9">
        <v>930237.77</v>
      </c>
      <c r="R1156" s="42" t="s">
        <v>3940</v>
      </c>
      <c r="S1156" s="11">
        <v>43433</v>
      </c>
      <c r="T1156" s="42" t="s">
        <v>266</v>
      </c>
      <c r="U1156" s="42" t="s">
        <v>3939</v>
      </c>
      <c r="V1156" s="42">
        <v>50.66</v>
      </c>
      <c r="W1156" s="42"/>
      <c r="X1156" s="42"/>
    </row>
    <row r="1157" spans="1:24" s="5" customFormat="1" ht="38.25">
      <c r="A1157" s="49">
        <v>1146</v>
      </c>
      <c r="B1157" s="11">
        <v>45292</v>
      </c>
      <c r="C1157" s="42" t="s">
        <v>1923</v>
      </c>
      <c r="D1157" s="42"/>
      <c r="E1157" s="42" t="s">
        <v>302</v>
      </c>
      <c r="F1157" s="42" t="s">
        <v>2369</v>
      </c>
      <c r="G1157" s="42">
        <v>4</v>
      </c>
      <c r="H1157" s="42">
        <v>8</v>
      </c>
      <c r="I1157" s="42"/>
      <c r="J1157" s="8">
        <v>76.52</v>
      </c>
      <c r="K1157" s="42">
        <v>2</v>
      </c>
      <c r="L1157" s="42" t="s">
        <v>994</v>
      </c>
      <c r="M1157" s="42"/>
      <c r="N1157" s="9" t="s">
        <v>1728</v>
      </c>
      <c r="O1157" s="9"/>
      <c r="P1157" s="9"/>
      <c r="Q1157" s="9"/>
      <c r="R1157" s="42" t="s">
        <v>2431</v>
      </c>
      <c r="S1157" s="11">
        <v>32325</v>
      </c>
      <c r="T1157" s="42" t="s">
        <v>266</v>
      </c>
      <c r="U1157" s="42" t="s">
        <v>2432</v>
      </c>
      <c r="V1157" s="42">
        <v>51</v>
      </c>
      <c r="W1157" s="42"/>
      <c r="X1157" s="42" t="s">
        <v>3960</v>
      </c>
    </row>
    <row r="1158" spans="1:24" s="5" customFormat="1" ht="51.75" customHeight="1">
      <c r="A1158" s="49">
        <v>1147</v>
      </c>
      <c r="B1158" s="11">
        <v>45292</v>
      </c>
      <c r="C1158" s="42" t="s">
        <v>1923</v>
      </c>
      <c r="D1158" s="42" t="s">
        <v>3640</v>
      </c>
      <c r="E1158" s="42" t="s">
        <v>1432</v>
      </c>
      <c r="F1158" s="42" t="s">
        <v>2369</v>
      </c>
      <c r="G1158" s="42">
        <v>5</v>
      </c>
      <c r="H1158" s="42"/>
      <c r="I1158" s="42" t="s">
        <v>5254</v>
      </c>
      <c r="J1158" s="8">
        <v>32.130000000000003</v>
      </c>
      <c r="K1158" s="42"/>
      <c r="L1158" s="42" t="s">
        <v>994</v>
      </c>
      <c r="M1158" s="42"/>
      <c r="N1158" s="9" t="s">
        <v>3971</v>
      </c>
      <c r="O1158" s="9">
        <v>2736516.61</v>
      </c>
      <c r="P1158" s="9"/>
      <c r="Q1158" s="9"/>
      <c r="R1158" s="42"/>
      <c r="S1158" s="42"/>
      <c r="T1158" s="42"/>
      <c r="U1158" s="42" t="s">
        <v>5255</v>
      </c>
      <c r="V1158" s="42"/>
      <c r="W1158" s="42"/>
      <c r="X1158" s="42"/>
    </row>
    <row r="1159" spans="1:24" s="5" customFormat="1" ht="51">
      <c r="A1159" s="49">
        <v>1148</v>
      </c>
      <c r="B1159" s="11">
        <v>45292</v>
      </c>
      <c r="C1159" s="42" t="s">
        <v>1923</v>
      </c>
      <c r="D1159" s="42" t="s">
        <v>2233</v>
      </c>
      <c r="E1159" s="42" t="s">
        <v>119</v>
      </c>
      <c r="F1159" s="42" t="s">
        <v>2369</v>
      </c>
      <c r="G1159" s="42">
        <v>6</v>
      </c>
      <c r="H1159" s="42">
        <v>46</v>
      </c>
      <c r="I1159" s="42"/>
      <c r="J1159" s="8">
        <v>52</v>
      </c>
      <c r="K1159" s="42">
        <v>2</v>
      </c>
      <c r="L1159" s="42" t="s">
        <v>994</v>
      </c>
      <c r="M1159" s="42"/>
      <c r="N1159" s="9" t="s">
        <v>6048</v>
      </c>
      <c r="O1159" s="9">
        <v>1010243.52</v>
      </c>
      <c r="P1159" s="9"/>
      <c r="Q1159" s="9"/>
      <c r="R1159" s="42" t="s">
        <v>2433</v>
      </c>
      <c r="S1159" s="11">
        <v>32358</v>
      </c>
      <c r="T1159" s="42" t="s">
        <v>266</v>
      </c>
      <c r="U1159" s="42" t="s">
        <v>2434</v>
      </c>
      <c r="V1159" s="42">
        <v>28</v>
      </c>
      <c r="W1159" s="42"/>
      <c r="X1159" s="42"/>
    </row>
    <row r="1160" spans="1:24" s="5" customFormat="1" ht="38.25">
      <c r="A1160" s="49">
        <v>1149</v>
      </c>
      <c r="B1160" s="11">
        <v>45292</v>
      </c>
      <c r="C1160" s="42" t="s">
        <v>1923</v>
      </c>
      <c r="D1160" s="42" t="s">
        <v>2234</v>
      </c>
      <c r="E1160" s="42" t="s">
        <v>1839</v>
      </c>
      <c r="F1160" s="42" t="s">
        <v>2369</v>
      </c>
      <c r="G1160" s="42">
        <v>7</v>
      </c>
      <c r="H1160" s="42">
        <v>3</v>
      </c>
      <c r="I1160" s="42"/>
      <c r="J1160" s="8">
        <v>38.200000000000003</v>
      </c>
      <c r="K1160" s="42">
        <v>1</v>
      </c>
      <c r="L1160" s="42" t="s">
        <v>994</v>
      </c>
      <c r="M1160" s="42"/>
      <c r="N1160" s="9" t="s">
        <v>6047</v>
      </c>
      <c r="O1160" s="9">
        <v>703665.01</v>
      </c>
      <c r="P1160" s="9"/>
      <c r="Q1160" s="9"/>
      <c r="R1160" s="42"/>
      <c r="S1160" s="42"/>
      <c r="T1160" s="42"/>
      <c r="U1160" s="42"/>
      <c r="V1160" s="42"/>
      <c r="W1160" s="42"/>
      <c r="X1160" s="42"/>
    </row>
    <row r="1161" spans="1:24" s="5" customFormat="1" ht="76.5">
      <c r="A1161" s="49">
        <v>1150</v>
      </c>
      <c r="B1161" s="11">
        <v>45292</v>
      </c>
      <c r="C1161" s="42" t="s">
        <v>1923</v>
      </c>
      <c r="D1161" s="42" t="s">
        <v>3465</v>
      </c>
      <c r="E1161" s="42" t="s">
        <v>1506</v>
      </c>
      <c r="F1161" s="42" t="s">
        <v>2369</v>
      </c>
      <c r="G1161" s="42">
        <v>12</v>
      </c>
      <c r="H1161" s="42">
        <v>20</v>
      </c>
      <c r="I1161" s="42"/>
      <c r="J1161" s="8">
        <v>75.5</v>
      </c>
      <c r="K1161" s="42">
        <v>5</v>
      </c>
      <c r="L1161" s="42" t="s">
        <v>994</v>
      </c>
      <c r="M1161" s="42"/>
      <c r="N1161" s="9" t="s">
        <v>6046</v>
      </c>
      <c r="O1161" s="9">
        <v>1466795.88</v>
      </c>
      <c r="P1161" s="9"/>
      <c r="Q1161" s="9"/>
      <c r="R1161" s="42" t="s">
        <v>2435</v>
      </c>
      <c r="S1161" s="11">
        <v>31321</v>
      </c>
      <c r="T1161" s="42" t="s">
        <v>266</v>
      </c>
      <c r="U1161" s="42" t="s">
        <v>2436</v>
      </c>
      <c r="V1161" s="42"/>
      <c r="W1161" s="42"/>
      <c r="X1161" s="42"/>
    </row>
    <row r="1162" spans="1:24" s="5" customFormat="1" ht="102">
      <c r="A1162" s="49">
        <v>1151</v>
      </c>
      <c r="B1162" s="11">
        <v>45292</v>
      </c>
      <c r="C1162" s="42" t="s">
        <v>1923</v>
      </c>
      <c r="D1162" s="42" t="s">
        <v>3679</v>
      </c>
      <c r="E1162" s="42" t="s">
        <v>1507</v>
      </c>
      <c r="F1162" s="42" t="s">
        <v>3678</v>
      </c>
      <c r="G1162" s="42">
        <v>12</v>
      </c>
      <c r="H1162" s="42">
        <v>44</v>
      </c>
      <c r="I1162" s="42" t="s">
        <v>3123</v>
      </c>
      <c r="J1162" s="8">
        <v>43.07</v>
      </c>
      <c r="K1162" s="42">
        <v>1</v>
      </c>
      <c r="L1162" s="42" t="s">
        <v>994</v>
      </c>
      <c r="M1162" s="11">
        <v>40255</v>
      </c>
      <c r="N1162" s="9" t="s">
        <v>2801</v>
      </c>
      <c r="O1162" s="9">
        <v>839279.23</v>
      </c>
      <c r="P1162" s="9"/>
      <c r="Q1162" s="9"/>
      <c r="R1162" s="42" t="s">
        <v>4162</v>
      </c>
      <c r="S1162" s="11" t="s">
        <v>4160</v>
      </c>
      <c r="T1162" s="42" t="s">
        <v>266</v>
      </c>
      <c r="U1162" s="42" t="s">
        <v>4161</v>
      </c>
      <c r="V1162" s="42">
        <v>26.78</v>
      </c>
      <c r="W1162" s="42"/>
      <c r="X1162" s="42"/>
    </row>
    <row r="1163" spans="1:24" s="5" customFormat="1" ht="76.5">
      <c r="A1163" s="49">
        <v>1152</v>
      </c>
      <c r="B1163" s="11">
        <v>45292</v>
      </c>
      <c r="C1163" s="42" t="s">
        <v>1923</v>
      </c>
      <c r="D1163" s="42" t="s">
        <v>3466</v>
      </c>
      <c r="E1163" s="42" t="s">
        <v>1233</v>
      </c>
      <c r="F1163" s="42" t="s">
        <v>2369</v>
      </c>
      <c r="G1163" s="42">
        <v>12</v>
      </c>
      <c r="H1163" s="42">
        <v>67</v>
      </c>
      <c r="I1163" s="42"/>
      <c r="J1163" s="8">
        <v>50.4</v>
      </c>
      <c r="K1163" s="42">
        <v>2</v>
      </c>
      <c r="L1163" s="42" t="s">
        <v>994</v>
      </c>
      <c r="M1163" s="42"/>
      <c r="N1163" s="9" t="s">
        <v>6045</v>
      </c>
      <c r="O1163" s="9">
        <v>979159.1</v>
      </c>
      <c r="P1163" s="9"/>
      <c r="Q1163" s="9"/>
      <c r="R1163" s="42" t="s">
        <v>2437</v>
      </c>
      <c r="S1163" s="42"/>
      <c r="T1163" s="42"/>
      <c r="U1163" s="42" t="s">
        <v>2438</v>
      </c>
      <c r="V1163" s="42"/>
      <c r="W1163" s="42"/>
      <c r="X1163" s="42"/>
    </row>
    <row r="1164" spans="1:24" s="5" customFormat="1" ht="36.75" customHeight="1">
      <c r="A1164" s="49">
        <v>1153</v>
      </c>
      <c r="B1164" s="11">
        <v>45292</v>
      </c>
      <c r="C1164" s="42" t="s">
        <v>1923</v>
      </c>
      <c r="D1164" s="42" t="s">
        <v>4294</v>
      </c>
      <c r="E1164" s="42" t="s">
        <v>4142</v>
      </c>
      <c r="F1164" s="42" t="s">
        <v>2369</v>
      </c>
      <c r="G1164" s="42">
        <v>12</v>
      </c>
      <c r="H1164" s="42">
        <v>59</v>
      </c>
      <c r="I1164" s="42"/>
      <c r="J1164" s="8">
        <v>50.1</v>
      </c>
      <c r="K1164" s="42"/>
      <c r="L1164" s="42" t="s">
        <v>994</v>
      </c>
      <c r="M1164" s="11">
        <v>44571</v>
      </c>
      <c r="N1164" s="9" t="s">
        <v>4293</v>
      </c>
      <c r="O1164" s="9">
        <v>973330.78</v>
      </c>
      <c r="P1164" s="9">
        <v>2256000</v>
      </c>
      <c r="Q1164" s="9">
        <v>2256000</v>
      </c>
      <c r="R1164" s="42" t="s">
        <v>4351</v>
      </c>
      <c r="S1164" s="11">
        <v>44648</v>
      </c>
      <c r="T1164" s="42" t="s">
        <v>266</v>
      </c>
      <c r="U1164" s="42" t="s">
        <v>4352</v>
      </c>
      <c r="V1164" s="42"/>
      <c r="W1164" s="42"/>
      <c r="X1164" s="42"/>
    </row>
    <row r="1165" spans="1:24" s="5" customFormat="1" ht="51">
      <c r="A1165" s="49">
        <v>1154</v>
      </c>
      <c r="B1165" s="11">
        <v>45292</v>
      </c>
      <c r="C1165" s="42" t="s">
        <v>1923</v>
      </c>
      <c r="D1165" s="42" t="s">
        <v>2949</v>
      </c>
      <c r="E1165" s="42" t="s">
        <v>392</v>
      </c>
      <c r="F1165" s="42" t="s">
        <v>2369</v>
      </c>
      <c r="G1165" s="42">
        <v>15</v>
      </c>
      <c r="H1165" s="42">
        <v>1</v>
      </c>
      <c r="I1165" s="42"/>
      <c r="J1165" s="8">
        <v>16.899999999999999</v>
      </c>
      <c r="K1165" s="42">
        <v>2</v>
      </c>
      <c r="L1165" s="42" t="s">
        <v>994</v>
      </c>
      <c r="M1165" s="11">
        <v>41544</v>
      </c>
      <c r="N1165" s="9" t="s">
        <v>1629</v>
      </c>
      <c r="O1165" s="9">
        <v>323435.40999999997</v>
      </c>
      <c r="P1165" s="9"/>
      <c r="Q1165" s="9"/>
      <c r="R1165" s="42"/>
      <c r="S1165" s="11"/>
      <c r="T1165" s="42"/>
      <c r="U1165" s="42"/>
      <c r="V1165" s="42"/>
      <c r="W1165" s="42"/>
      <c r="X1165" s="42" t="s">
        <v>4072</v>
      </c>
    </row>
    <row r="1166" spans="1:24" s="5" customFormat="1" ht="51">
      <c r="A1166" s="49">
        <v>1155</v>
      </c>
      <c r="B1166" s="11">
        <v>45292</v>
      </c>
      <c r="C1166" s="42" t="s">
        <v>1923</v>
      </c>
      <c r="D1166" s="42" t="s">
        <v>2950</v>
      </c>
      <c r="E1166" s="42" t="s">
        <v>393</v>
      </c>
      <c r="F1166" s="42" t="s">
        <v>2369</v>
      </c>
      <c r="G1166" s="42">
        <v>15</v>
      </c>
      <c r="H1166" s="42">
        <v>2</v>
      </c>
      <c r="I1166" s="42"/>
      <c r="J1166" s="8">
        <v>18.5</v>
      </c>
      <c r="K1166" s="42">
        <v>2</v>
      </c>
      <c r="L1166" s="42" t="s">
        <v>994</v>
      </c>
      <c r="M1166" s="11">
        <v>41544</v>
      </c>
      <c r="N1166" s="9" t="s">
        <v>3156</v>
      </c>
      <c r="O1166" s="9">
        <v>354056.52</v>
      </c>
      <c r="P1166" s="9"/>
      <c r="Q1166" s="9"/>
      <c r="R1166" s="42"/>
      <c r="S1166" s="11"/>
      <c r="T1166" s="42"/>
      <c r="U1166" s="42"/>
      <c r="V1166" s="42"/>
      <c r="W1166" s="42"/>
      <c r="X1166" s="42" t="s">
        <v>4072</v>
      </c>
    </row>
    <row r="1167" spans="1:24" s="5" customFormat="1" ht="51">
      <c r="A1167" s="49">
        <v>1156</v>
      </c>
      <c r="B1167" s="11">
        <v>45292</v>
      </c>
      <c r="C1167" s="42" t="s">
        <v>1923</v>
      </c>
      <c r="D1167" s="42" t="s">
        <v>2363</v>
      </c>
      <c r="E1167" s="42" t="s">
        <v>394</v>
      </c>
      <c r="F1167" s="42" t="s">
        <v>2369</v>
      </c>
      <c r="G1167" s="42">
        <v>15</v>
      </c>
      <c r="H1167" s="42">
        <v>3</v>
      </c>
      <c r="I1167" s="42"/>
      <c r="J1167" s="8">
        <v>19.8</v>
      </c>
      <c r="K1167" s="42">
        <v>2</v>
      </c>
      <c r="L1167" s="42" t="s">
        <v>994</v>
      </c>
      <c r="M1167" s="11">
        <v>41544</v>
      </c>
      <c r="N1167" s="9" t="s">
        <v>3157</v>
      </c>
      <c r="O1167" s="9">
        <v>378936.16</v>
      </c>
      <c r="P1167" s="9"/>
      <c r="Q1167" s="9"/>
      <c r="R1167" s="42"/>
      <c r="S1167" s="11"/>
      <c r="T1167" s="42"/>
      <c r="U1167" s="42"/>
      <c r="V1167" s="42"/>
      <c r="W1167" s="42"/>
      <c r="X1167" s="42" t="s">
        <v>4072</v>
      </c>
    </row>
    <row r="1168" spans="1:24" s="5" customFormat="1" ht="51">
      <c r="A1168" s="49">
        <v>1157</v>
      </c>
      <c r="B1168" s="11">
        <v>45292</v>
      </c>
      <c r="C1168" s="42" t="s">
        <v>1923</v>
      </c>
      <c r="D1168" s="42" t="s">
        <v>2364</v>
      </c>
      <c r="E1168" s="42" t="s">
        <v>395</v>
      </c>
      <c r="F1168" s="42" t="s">
        <v>2369</v>
      </c>
      <c r="G1168" s="42">
        <v>15</v>
      </c>
      <c r="H1168" s="42">
        <v>4</v>
      </c>
      <c r="I1168" s="42"/>
      <c r="J1168" s="8">
        <v>17.7</v>
      </c>
      <c r="K1168" s="42">
        <v>2</v>
      </c>
      <c r="L1168" s="42" t="s">
        <v>994</v>
      </c>
      <c r="M1168" s="11">
        <v>41544</v>
      </c>
      <c r="N1168" s="9" t="s">
        <v>1716</v>
      </c>
      <c r="O1168" s="9">
        <v>338745.96</v>
      </c>
      <c r="P1168" s="9"/>
      <c r="Q1168" s="9"/>
      <c r="R1168" s="42"/>
      <c r="S1168" s="11"/>
      <c r="T1168" s="42"/>
      <c r="U1168" s="42"/>
      <c r="V1168" s="42"/>
      <c r="W1168" s="42" t="s">
        <v>1759</v>
      </c>
      <c r="X1168" s="42" t="s">
        <v>4072</v>
      </c>
    </row>
    <row r="1169" spans="1:24" s="5" customFormat="1" ht="51">
      <c r="A1169" s="49">
        <v>1158</v>
      </c>
      <c r="B1169" s="11">
        <v>45292</v>
      </c>
      <c r="C1169" s="42" t="s">
        <v>1923</v>
      </c>
      <c r="D1169" s="42" t="s">
        <v>461</v>
      </c>
      <c r="E1169" s="42" t="s">
        <v>396</v>
      </c>
      <c r="F1169" s="42" t="s">
        <v>2369</v>
      </c>
      <c r="G1169" s="42">
        <v>15</v>
      </c>
      <c r="H1169" s="42">
        <v>5</v>
      </c>
      <c r="I1169" s="42"/>
      <c r="J1169" s="8">
        <v>18.3</v>
      </c>
      <c r="K1169" s="42">
        <v>2</v>
      </c>
      <c r="L1169" s="42" t="s">
        <v>994</v>
      </c>
      <c r="M1169" s="11">
        <v>41544</v>
      </c>
      <c r="N1169" s="9" t="s">
        <v>1630</v>
      </c>
      <c r="O1169" s="9">
        <v>350228.88</v>
      </c>
      <c r="P1169" s="9"/>
      <c r="Q1169" s="9"/>
      <c r="R1169" s="42"/>
      <c r="S1169" s="42"/>
      <c r="T1169" s="42"/>
      <c r="U1169" s="42" t="s">
        <v>3499</v>
      </c>
      <c r="V1169" s="42"/>
      <c r="W1169" s="42"/>
      <c r="X1169" s="42" t="s">
        <v>4072</v>
      </c>
    </row>
    <row r="1170" spans="1:24" s="5" customFormat="1" ht="51">
      <c r="A1170" s="49">
        <v>1159</v>
      </c>
      <c r="B1170" s="11">
        <v>45292</v>
      </c>
      <c r="C1170" s="42" t="s">
        <v>1923</v>
      </c>
      <c r="D1170" s="42" t="s">
        <v>643</v>
      </c>
      <c r="E1170" s="42" t="s">
        <v>397</v>
      </c>
      <c r="F1170" s="42" t="s">
        <v>2369</v>
      </c>
      <c r="G1170" s="42">
        <v>15</v>
      </c>
      <c r="H1170" s="7">
        <v>6.7</v>
      </c>
      <c r="I1170" s="42"/>
      <c r="J1170" s="8">
        <v>38.799999999999997</v>
      </c>
      <c r="K1170" s="42">
        <v>2</v>
      </c>
      <c r="L1170" s="42" t="s">
        <v>994</v>
      </c>
      <c r="M1170" s="11">
        <v>41544</v>
      </c>
      <c r="N1170" s="9" t="s">
        <v>2534</v>
      </c>
      <c r="O1170" s="9">
        <v>742561.77</v>
      </c>
      <c r="P1170" s="9"/>
      <c r="Q1170" s="9"/>
      <c r="R1170" s="42"/>
      <c r="S1170" s="11"/>
      <c r="T1170" s="42"/>
      <c r="U1170" s="42"/>
      <c r="V1170" s="42"/>
      <c r="W1170" s="42"/>
      <c r="X1170" s="42" t="s">
        <v>4072</v>
      </c>
    </row>
    <row r="1171" spans="1:24" s="5" customFormat="1" ht="51">
      <c r="A1171" s="49">
        <v>1160</v>
      </c>
      <c r="B1171" s="11">
        <v>45292</v>
      </c>
      <c r="C1171" s="42" t="s">
        <v>1923</v>
      </c>
      <c r="D1171" s="42" t="s">
        <v>644</v>
      </c>
      <c r="E1171" s="42" t="s">
        <v>398</v>
      </c>
      <c r="F1171" s="42" t="s">
        <v>2369</v>
      </c>
      <c r="G1171" s="42">
        <v>15</v>
      </c>
      <c r="H1171" s="42">
        <v>8</v>
      </c>
      <c r="I1171" s="42"/>
      <c r="J1171" s="8">
        <v>17.100000000000001</v>
      </c>
      <c r="K1171" s="42">
        <v>2</v>
      </c>
      <c r="L1171" s="42" t="s">
        <v>994</v>
      </c>
      <c r="M1171" s="11">
        <v>41544</v>
      </c>
      <c r="N1171" s="9" t="s">
        <v>2533</v>
      </c>
      <c r="O1171" s="9">
        <v>329564.71000000002</v>
      </c>
      <c r="P1171" s="9"/>
      <c r="Q1171" s="9"/>
      <c r="R1171" s="42"/>
      <c r="S1171" s="11"/>
      <c r="T1171" s="42"/>
      <c r="U1171" s="42"/>
      <c r="V1171" s="42"/>
      <c r="W1171" s="42"/>
      <c r="X1171" s="42" t="s">
        <v>4072</v>
      </c>
    </row>
    <row r="1172" spans="1:24" s="5" customFormat="1" ht="51">
      <c r="A1172" s="49">
        <v>1161</v>
      </c>
      <c r="B1172" s="11">
        <v>45292</v>
      </c>
      <c r="C1172" s="42" t="s">
        <v>1923</v>
      </c>
      <c r="D1172" s="42" t="s">
        <v>2609</v>
      </c>
      <c r="E1172" s="42" t="s">
        <v>399</v>
      </c>
      <c r="F1172" s="42" t="s">
        <v>2369</v>
      </c>
      <c r="G1172" s="42">
        <v>15</v>
      </c>
      <c r="H1172" s="42">
        <v>9</v>
      </c>
      <c r="I1172" s="42"/>
      <c r="J1172" s="8">
        <v>23.5</v>
      </c>
      <c r="K1172" s="42">
        <v>2</v>
      </c>
      <c r="L1172" s="42" t="s">
        <v>994</v>
      </c>
      <c r="M1172" s="11">
        <v>41544</v>
      </c>
      <c r="N1172" s="9" t="s">
        <v>2472</v>
      </c>
      <c r="O1172" s="9">
        <v>449747.47</v>
      </c>
      <c r="P1172" s="9"/>
      <c r="Q1172" s="9"/>
      <c r="R1172" s="42"/>
      <c r="S1172" s="11"/>
      <c r="T1172" s="42"/>
      <c r="U1172" s="42"/>
      <c r="V1172" s="42"/>
      <c r="W1172" s="42"/>
      <c r="X1172" s="42" t="s">
        <v>4072</v>
      </c>
    </row>
    <row r="1173" spans="1:24" s="5" customFormat="1" ht="51">
      <c r="A1173" s="49">
        <v>1162</v>
      </c>
      <c r="B1173" s="11">
        <v>45292</v>
      </c>
      <c r="C1173" s="42" t="s">
        <v>1923</v>
      </c>
      <c r="D1173" s="42" t="s">
        <v>2345</v>
      </c>
      <c r="E1173" s="42" t="s">
        <v>400</v>
      </c>
      <c r="F1173" s="42" t="s">
        <v>2369</v>
      </c>
      <c r="G1173" s="42">
        <v>15</v>
      </c>
      <c r="H1173" s="42">
        <v>10</v>
      </c>
      <c r="I1173" s="42"/>
      <c r="J1173" s="8">
        <v>18.2</v>
      </c>
      <c r="K1173" s="42">
        <v>2</v>
      </c>
      <c r="L1173" s="42" t="s">
        <v>994</v>
      </c>
      <c r="M1173" s="11">
        <v>41544</v>
      </c>
      <c r="N1173" s="9" t="s">
        <v>990</v>
      </c>
      <c r="O1173" s="9">
        <v>348315.06</v>
      </c>
      <c r="P1173" s="9"/>
      <c r="Q1173" s="9"/>
      <c r="R1173" s="42"/>
      <c r="S1173" s="11"/>
      <c r="T1173" s="42"/>
      <c r="U1173" s="42"/>
      <c r="V1173" s="42"/>
      <c r="W1173" s="42"/>
      <c r="X1173" s="42" t="s">
        <v>4072</v>
      </c>
    </row>
    <row r="1174" spans="1:24" s="5" customFormat="1" ht="51">
      <c r="A1174" s="49">
        <v>1163</v>
      </c>
      <c r="B1174" s="11">
        <v>45292</v>
      </c>
      <c r="C1174" s="42" t="s">
        <v>1923</v>
      </c>
      <c r="D1174" s="42" t="s">
        <v>3070</v>
      </c>
      <c r="E1174" s="42" t="s">
        <v>401</v>
      </c>
      <c r="F1174" s="42" t="s">
        <v>2369</v>
      </c>
      <c r="G1174" s="42">
        <v>15</v>
      </c>
      <c r="H1174" s="42">
        <v>11</v>
      </c>
      <c r="I1174" s="42"/>
      <c r="J1174" s="8">
        <v>18.399999999999999</v>
      </c>
      <c r="K1174" s="42">
        <v>2</v>
      </c>
      <c r="L1174" s="42" t="s">
        <v>994</v>
      </c>
      <c r="M1174" s="11">
        <v>41544</v>
      </c>
      <c r="N1174" s="9" t="s">
        <v>989</v>
      </c>
      <c r="O1174" s="9">
        <v>352142.7</v>
      </c>
      <c r="P1174" s="9"/>
      <c r="Q1174" s="9"/>
      <c r="R1174" s="42"/>
      <c r="S1174" s="42"/>
      <c r="T1174" s="42"/>
      <c r="U1174" s="42"/>
      <c r="V1174" s="42"/>
      <c r="W1174" s="42"/>
      <c r="X1174" s="42" t="s">
        <v>4072</v>
      </c>
    </row>
    <row r="1175" spans="1:24" s="5" customFormat="1" ht="51">
      <c r="A1175" s="49">
        <v>1164</v>
      </c>
      <c r="B1175" s="11">
        <v>45292</v>
      </c>
      <c r="C1175" s="42" t="s">
        <v>1923</v>
      </c>
      <c r="D1175" s="42" t="s">
        <v>3205</v>
      </c>
      <c r="E1175" s="42" t="s">
        <v>402</v>
      </c>
      <c r="F1175" s="42" t="s">
        <v>2369</v>
      </c>
      <c r="G1175" s="42">
        <v>15</v>
      </c>
      <c r="H1175" s="42">
        <v>12</v>
      </c>
      <c r="I1175" s="42"/>
      <c r="J1175" s="8">
        <v>19.399999999999999</v>
      </c>
      <c r="K1175" s="42">
        <v>2</v>
      </c>
      <c r="L1175" s="42" t="s">
        <v>994</v>
      </c>
      <c r="M1175" s="11">
        <v>41544</v>
      </c>
      <c r="N1175" s="9" t="s">
        <v>3610</v>
      </c>
      <c r="O1175" s="9">
        <v>371280.89</v>
      </c>
      <c r="P1175" s="9"/>
      <c r="Q1175" s="9"/>
      <c r="R1175" s="42"/>
      <c r="S1175" s="42"/>
      <c r="T1175" s="42"/>
      <c r="U1175" s="42"/>
      <c r="V1175" s="42"/>
      <c r="W1175" s="42"/>
      <c r="X1175" s="42" t="s">
        <v>4072</v>
      </c>
    </row>
    <row r="1176" spans="1:24" s="5" customFormat="1" ht="38.25">
      <c r="A1176" s="49">
        <v>1165</v>
      </c>
      <c r="B1176" s="11">
        <v>45292</v>
      </c>
      <c r="C1176" s="42" t="s">
        <v>1923</v>
      </c>
      <c r="D1176" s="42" t="s">
        <v>4313</v>
      </c>
      <c r="E1176" s="42" t="s">
        <v>4156</v>
      </c>
      <c r="F1176" s="42" t="s">
        <v>2369</v>
      </c>
      <c r="G1176" s="42">
        <v>15</v>
      </c>
      <c r="H1176" s="42">
        <v>13</v>
      </c>
      <c r="I1176" s="42"/>
      <c r="J1176" s="8">
        <v>17.600000000000001</v>
      </c>
      <c r="K1176" s="42">
        <v>2</v>
      </c>
      <c r="L1176" s="42" t="s">
        <v>994</v>
      </c>
      <c r="M1176" s="11">
        <v>44480</v>
      </c>
      <c r="N1176" s="9" t="s">
        <v>4314</v>
      </c>
      <c r="O1176" s="9">
        <v>336832.14</v>
      </c>
      <c r="P1176" s="9">
        <v>336832.14</v>
      </c>
      <c r="Q1176" s="9">
        <v>336832.14</v>
      </c>
      <c r="R1176" s="42"/>
      <c r="S1176" s="42"/>
      <c r="T1176" s="42"/>
      <c r="U1176" s="42"/>
      <c r="V1176" s="42"/>
      <c r="W1176" s="42"/>
      <c r="X1176" s="42" t="s">
        <v>4072</v>
      </c>
    </row>
    <row r="1177" spans="1:24" s="5" customFormat="1" ht="51">
      <c r="A1177" s="49">
        <v>1166</v>
      </c>
      <c r="B1177" s="11">
        <v>45292</v>
      </c>
      <c r="C1177" s="42" t="s">
        <v>1923</v>
      </c>
      <c r="D1177" s="42" t="s">
        <v>3206</v>
      </c>
      <c r="E1177" s="42" t="s">
        <v>403</v>
      </c>
      <c r="F1177" s="42" t="s">
        <v>2369</v>
      </c>
      <c r="G1177" s="42">
        <v>15</v>
      </c>
      <c r="H1177" s="42">
        <v>14</v>
      </c>
      <c r="I1177" s="42"/>
      <c r="J1177" s="8">
        <v>17.2</v>
      </c>
      <c r="K1177" s="42">
        <v>2</v>
      </c>
      <c r="L1177" s="42" t="s">
        <v>994</v>
      </c>
      <c r="M1177" s="11">
        <v>41544</v>
      </c>
      <c r="N1177" s="9" t="s">
        <v>1043</v>
      </c>
      <c r="O1177" s="9">
        <v>329176.87</v>
      </c>
      <c r="P1177" s="9"/>
      <c r="Q1177" s="9"/>
      <c r="R1177" s="42"/>
      <c r="S1177" s="11"/>
      <c r="T1177" s="42"/>
      <c r="U1177" s="42"/>
      <c r="V1177" s="42"/>
      <c r="W1177" s="42"/>
      <c r="X1177" s="42" t="s">
        <v>4072</v>
      </c>
    </row>
    <row r="1178" spans="1:24" s="5" customFormat="1" ht="51">
      <c r="A1178" s="49">
        <v>1167</v>
      </c>
      <c r="B1178" s="11">
        <v>45292</v>
      </c>
      <c r="C1178" s="42" t="s">
        <v>1923</v>
      </c>
      <c r="D1178" s="42" t="s">
        <v>3207</v>
      </c>
      <c r="E1178" s="42" t="s">
        <v>404</v>
      </c>
      <c r="F1178" s="42" t="s">
        <v>2369</v>
      </c>
      <c r="G1178" s="42">
        <v>15</v>
      </c>
      <c r="H1178" s="42">
        <v>15</v>
      </c>
      <c r="I1178" s="42"/>
      <c r="J1178" s="8">
        <v>17.7</v>
      </c>
      <c r="K1178" s="42">
        <v>2</v>
      </c>
      <c r="L1178" s="42" t="s">
        <v>994</v>
      </c>
      <c r="M1178" s="11">
        <v>41544</v>
      </c>
      <c r="N1178" s="9" t="s">
        <v>1042</v>
      </c>
      <c r="O1178" s="9">
        <v>338745.96</v>
      </c>
      <c r="P1178" s="9"/>
      <c r="Q1178" s="9"/>
      <c r="R1178" s="42"/>
      <c r="S1178" s="42"/>
      <c r="T1178" s="42"/>
      <c r="U1178" s="42"/>
      <c r="V1178" s="42"/>
      <c r="W1178" s="42"/>
      <c r="X1178" s="42" t="s">
        <v>4072</v>
      </c>
    </row>
    <row r="1179" spans="1:24" s="5" customFormat="1" ht="51">
      <c r="A1179" s="49">
        <v>1168</v>
      </c>
      <c r="B1179" s="11">
        <v>45292</v>
      </c>
      <c r="C1179" s="42" t="s">
        <v>1923</v>
      </c>
      <c r="D1179" s="42" t="s">
        <v>3208</v>
      </c>
      <c r="E1179" s="42" t="s">
        <v>405</v>
      </c>
      <c r="F1179" s="42" t="s">
        <v>2369</v>
      </c>
      <c r="G1179" s="42">
        <v>15</v>
      </c>
      <c r="H1179" s="42">
        <v>16.170000000000002</v>
      </c>
      <c r="I1179" s="42"/>
      <c r="J1179" s="8">
        <v>35.9</v>
      </c>
      <c r="K1179" s="42">
        <v>2</v>
      </c>
      <c r="L1179" s="42" t="s">
        <v>994</v>
      </c>
      <c r="M1179" s="11">
        <v>41544</v>
      </c>
      <c r="N1179" s="9" t="s">
        <v>981</v>
      </c>
      <c r="O1179" s="9">
        <v>687061.02</v>
      </c>
      <c r="P1179" s="9"/>
      <c r="Q1179" s="9"/>
      <c r="R1179" s="42"/>
      <c r="S1179" s="11"/>
      <c r="T1179" s="42"/>
      <c r="U1179" s="42"/>
      <c r="V1179" s="42"/>
      <c r="W1179" s="42"/>
      <c r="X1179" s="42" t="s">
        <v>4072</v>
      </c>
    </row>
    <row r="1180" spans="1:24" s="5" customFormat="1" ht="51">
      <c r="A1180" s="49">
        <v>1169</v>
      </c>
      <c r="B1180" s="11">
        <v>45292</v>
      </c>
      <c r="C1180" s="42" t="s">
        <v>1923</v>
      </c>
      <c r="D1180" s="42" t="s">
        <v>2070</v>
      </c>
      <c r="E1180" s="42" t="s">
        <v>2267</v>
      </c>
      <c r="F1180" s="42" t="s">
        <v>2369</v>
      </c>
      <c r="G1180" s="42">
        <v>15</v>
      </c>
      <c r="H1180" s="42">
        <v>18</v>
      </c>
      <c r="I1180" s="42"/>
      <c r="J1180" s="8">
        <v>28.5</v>
      </c>
      <c r="K1180" s="42">
        <v>1</v>
      </c>
      <c r="L1180" s="42" t="s">
        <v>994</v>
      </c>
      <c r="M1180" s="11">
        <v>41544</v>
      </c>
      <c r="N1180" s="9" t="s">
        <v>980</v>
      </c>
      <c r="O1180" s="9">
        <v>545438.42000000004</v>
      </c>
      <c r="P1180" s="9"/>
      <c r="Q1180" s="9"/>
      <c r="R1180" s="42"/>
      <c r="S1180" s="11"/>
      <c r="T1180" s="42"/>
      <c r="U1180" s="42"/>
      <c r="V1180" s="42"/>
      <c r="W1180" s="42"/>
      <c r="X1180" s="42" t="s">
        <v>4072</v>
      </c>
    </row>
    <row r="1181" spans="1:24" s="5" customFormat="1" ht="51">
      <c r="A1181" s="49">
        <v>1170</v>
      </c>
      <c r="B1181" s="11">
        <v>45292</v>
      </c>
      <c r="C1181" s="42" t="s">
        <v>1923</v>
      </c>
      <c r="D1181" s="42" t="s">
        <v>2071</v>
      </c>
      <c r="E1181" s="42" t="s">
        <v>2268</v>
      </c>
      <c r="F1181" s="42" t="s">
        <v>2369</v>
      </c>
      <c r="G1181" s="42">
        <v>15</v>
      </c>
      <c r="H1181" s="42">
        <v>19</v>
      </c>
      <c r="I1181" s="42"/>
      <c r="J1181" s="8">
        <v>46.8</v>
      </c>
      <c r="K1181" s="42">
        <v>1</v>
      </c>
      <c r="L1181" s="42" t="s">
        <v>994</v>
      </c>
      <c r="M1181" s="11">
        <v>41544</v>
      </c>
      <c r="N1181" s="9" t="s">
        <v>949</v>
      </c>
      <c r="O1181" s="9">
        <v>895667.29</v>
      </c>
      <c r="P1181" s="9"/>
      <c r="Q1181" s="9"/>
      <c r="R1181" s="42"/>
      <c r="S1181" s="42"/>
      <c r="T1181" s="42"/>
      <c r="U1181" s="42"/>
      <c r="V1181" s="42"/>
      <c r="W1181" s="42"/>
      <c r="X1181" s="42" t="s">
        <v>4072</v>
      </c>
    </row>
    <row r="1182" spans="1:24" s="5" customFormat="1" ht="51">
      <c r="A1182" s="49">
        <v>1171</v>
      </c>
      <c r="B1182" s="11">
        <v>45292</v>
      </c>
      <c r="C1182" s="42" t="s">
        <v>1923</v>
      </c>
      <c r="D1182" s="42" t="s">
        <v>3587</v>
      </c>
      <c r="E1182" s="42" t="s">
        <v>2269</v>
      </c>
      <c r="F1182" s="42" t="s">
        <v>2369</v>
      </c>
      <c r="G1182" s="42">
        <v>15</v>
      </c>
      <c r="H1182" s="42">
        <v>20</v>
      </c>
      <c r="I1182" s="42"/>
      <c r="J1182" s="8">
        <v>59.9</v>
      </c>
      <c r="K1182" s="42">
        <v>1</v>
      </c>
      <c r="L1182" s="42" t="s">
        <v>994</v>
      </c>
      <c r="M1182" s="11">
        <v>41544</v>
      </c>
      <c r="N1182" s="9" t="s">
        <v>948</v>
      </c>
      <c r="O1182" s="9">
        <v>1146377.58</v>
      </c>
      <c r="P1182" s="9"/>
      <c r="Q1182" s="9"/>
      <c r="R1182" s="42"/>
      <c r="S1182" s="42"/>
      <c r="T1182" s="42"/>
      <c r="U1182" s="42"/>
      <c r="V1182" s="42"/>
      <c r="W1182" s="42"/>
      <c r="X1182" s="42" t="s">
        <v>4072</v>
      </c>
    </row>
    <row r="1183" spans="1:24" s="5" customFormat="1" ht="51">
      <c r="A1183" s="49">
        <v>1172</v>
      </c>
      <c r="B1183" s="11">
        <v>45292</v>
      </c>
      <c r="C1183" s="42" t="s">
        <v>1923</v>
      </c>
      <c r="D1183" s="42" t="s">
        <v>3588</v>
      </c>
      <c r="E1183" s="42" t="s">
        <v>2270</v>
      </c>
      <c r="F1183" s="42" t="s">
        <v>2369</v>
      </c>
      <c r="G1183" s="42">
        <v>15</v>
      </c>
      <c r="H1183" s="42">
        <v>21</v>
      </c>
      <c r="I1183" s="42"/>
      <c r="J1183" s="8">
        <v>16.399999999999999</v>
      </c>
      <c r="K1183" s="42">
        <v>1</v>
      </c>
      <c r="L1183" s="42" t="s">
        <v>994</v>
      </c>
      <c r="M1183" s="11">
        <v>41544</v>
      </c>
      <c r="N1183" s="9" t="s">
        <v>1562</v>
      </c>
      <c r="O1183" s="9">
        <v>313866.32</v>
      </c>
      <c r="P1183" s="9"/>
      <c r="Q1183" s="9"/>
      <c r="R1183" s="42"/>
      <c r="S1183" s="11"/>
      <c r="T1183" s="42"/>
      <c r="U1183" s="42"/>
      <c r="V1183" s="42"/>
      <c r="W1183" s="42"/>
      <c r="X1183" s="42" t="s">
        <v>4072</v>
      </c>
    </row>
    <row r="1184" spans="1:24" s="5" customFormat="1" ht="51">
      <c r="A1184" s="49">
        <v>1173</v>
      </c>
      <c r="B1184" s="11">
        <v>45292</v>
      </c>
      <c r="C1184" s="42" t="s">
        <v>1923</v>
      </c>
      <c r="D1184" s="42" t="s">
        <v>3589</v>
      </c>
      <c r="E1184" s="42" t="s">
        <v>2271</v>
      </c>
      <c r="F1184" s="42" t="s">
        <v>2369</v>
      </c>
      <c r="G1184" s="42">
        <v>15</v>
      </c>
      <c r="H1184" s="42">
        <v>24</v>
      </c>
      <c r="I1184" s="42"/>
      <c r="J1184" s="8">
        <v>23.9</v>
      </c>
      <c r="K1184" s="42">
        <v>1</v>
      </c>
      <c r="L1184" s="42" t="s">
        <v>994</v>
      </c>
      <c r="M1184" s="11">
        <v>41544</v>
      </c>
      <c r="N1184" s="9" t="s">
        <v>141</v>
      </c>
      <c r="O1184" s="9">
        <v>457402.74</v>
      </c>
      <c r="P1184" s="9"/>
      <c r="Q1184" s="9"/>
      <c r="R1184" s="42"/>
      <c r="S1184" s="11"/>
      <c r="T1184" s="42"/>
      <c r="U1184" s="42"/>
      <c r="V1184" s="42"/>
      <c r="W1184" s="42"/>
      <c r="X1184" s="42" t="s">
        <v>4072</v>
      </c>
    </row>
    <row r="1185" spans="1:24" s="5" customFormat="1" ht="51">
      <c r="A1185" s="49">
        <v>1174</v>
      </c>
      <c r="B1185" s="11">
        <v>45292</v>
      </c>
      <c r="C1185" s="42" t="s">
        <v>1923</v>
      </c>
      <c r="D1185" s="42" t="s">
        <v>3590</v>
      </c>
      <c r="E1185" s="42" t="s">
        <v>2272</v>
      </c>
      <c r="F1185" s="42" t="s">
        <v>2369</v>
      </c>
      <c r="G1185" s="42">
        <v>15</v>
      </c>
      <c r="H1185" s="42">
        <v>25</v>
      </c>
      <c r="I1185" s="42"/>
      <c r="J1185" s="8">
        <v>17</v>
      </c>
      <c r="K1185" s="42">
        <v>1</v>
      </c>
      <c r="L1185" s="42" t="s">
        <v>994</v>
      </c>
      <c r="M1185" s="11">
        <v>41544</v>
      </c>
      <c r="N1185" s="9" t="s">
        <v>503</v>
      </c>
      <c r="O1185" s="9">
        <v>325349.23</v>
      </c>
      <c r="P1185" s="9"/>
      <c r="Q1185" s="9"/>
      <c r="R1185" s="42"/>
      <c r="S1185" s="11"/>
      <c r="T1185" s="42"/>
      <c r="U1185" s="42"/>
      <c r="V1185" s="42"/>
      <c r="W1185" s="42"/>
      <c r="X1185" s="42" t="s">
        <v>4072</v>
      </c>
    </row>
    <row r="1186" spans="1:24" s="5" customFormat="1" ht="51">
      <c r="A1186" s="49">
        <v>1175</v>
      </c>
      <c r="B1186" s="11">
        <v>45292</v>
      </c>
      <c r="C1186" s="42" t="s">
        <v>1923</v>
      </c>
      <c r="D1186" s="42" t="s">
        <v>3591</v>
      </c>
      <c r="E1186" s="42" t="s">
        <v>2272</v>
      </c>
      <c r="F1186" s="42" t="s">
        <v>2369</v>
      </c>
      <c r="G1186" s="42">
        <v>15</v>
      </c>
      <c r="H1186" s="42">
        <v>26</v>
      </c>
      <c r="I1186" s="42"/>
      <c r="J1186" s="8">
        <v>18.399999999999999</v>
      </c>
      <c r="K1186" s="42">
        <v>1</v>
      </c>
      <c r="L1186" s="42" t="s">
        <v>994</v>
      </c>
      <c r="M1186" s="11">
        <v>41544</v>
      </c>
      <c r="N1186" s="9" t="s">
        <v>2579</v>
      </c>
      <c r="O1186" s="9">
        <v>352142.7</v>
      </c>
      <c r="P1186" s="9"/>
      <c r="Q1186" s="9"/>
      <c r="R1186" s="42"/>
      <c r="S1186" s="11"/>
      <c r="T1186" s="42"/>
      <c r="U1186" s="42"/>
      <c r="V1186" s="42"/>
      <c r="W1186" s="42"/>
      <c r="X1186" s="42" t="s">
        <v>4072</v>
      </c>
    </row>
    <row r="1187" spans="1:24" s="5" customFormat="1" ht="51">
      <c r="A1187" s="49">
        <v>1176</v>
      </c>
      <c r="B1187" s="11">
        <v>45292</v>
      </c>
      <c r="C1187" s="42" t="s">
        <v>1923</v>
      </c>
      <c r="D1187" s="42" t="s">
        <v>3592</v>
      </c>
      <c r="E1187" s="42" t="s">
        <v>391</v>
      </c>
      <c r="F1187" s="42" t="s">
        <v>2369</v>
      </c>
      <c r="G1187" s="42">
        <v>15</v>
      </c>
      <c r="H1187" s="42">
        <v>28</v>
      </c>
      <c r="I1187" s="42"/>
      <c r="J1187" s="8">
        <v>18.100000000000001</v>
      </c>
      <c r="K1187" s="42">
        <v>1</v>
      </c>
      <c r="L1187" s="42" t="s">
        <v>994</v>
      </c>
      <c r="M1187" s="11">
        <v>41544</v>
      </c>
      <c r="N1187" s="9" t="s">
        <v>4084</v>
      </c>
      <c r="O1187" s="9">
        <v>346401.24</v>
      </c>
      <c r="P1187" s="9"/>
      <c r="Q1187" s="9"/>
      <c r="R1187" s="42"/>
      <c r="S1187" s="11"/>
      <c r="T1187" s="42"/>
      <c r="U1187" s="42"/>
      <c r="V1187" s="42"/>
      <c r="W1187" s="42"/>
      <c r="X1187" s="42" t="s">
        <v>4072</v>
      </c>
    </row>
    <row r="1188" spans="1:24" s="5" customFormat="1" ht="38.25">
      <c r="A1188" s="49">
        <v>1177</v>
      </c>
      <c r="B1188" s="11">
        <v>45292</v>
      </c>
      <c r="C1188" s="42" t="s">
        <v>1923</v>
      </c>
      <c r="D1188" s="42"/>
      <c r="E1188" s="42" t="s">
        <v>1137</v>
      </c>
      <c r="F1188" s="42" t="s">
        <v>179</v>
      </c>
      <c r="G1188" s="42">
        <v>15</v>
      </c>
      <c r="H1188" s="42">
        <v>8</v>
      </c>
      <c r="I1188" s="42"/>
      <c r="J1188" s="8">
        <v>58.86</v>
      </c>
      <c r="K1188" s="42">
        <v>2</v>
      </c>
      <c r="L1188" s="42" t="s">
        <v>994</v>
      </c>
      <c r="M1188" s="42"/>
      <c r="N1188" s="9" t="s">
        <v>1060</v>
      </c>
      <c r="O1188" s="9"/>
      <c r="P1188" s="9"/>
      <c r="Q1188" s="9"/>
      <c r="R1188" s="42" t="s">
        <v>2439</v>
      </c>
      <c r="S1188" s="11">
        <v>24793</v>
      </c>
      <c r="T1188" s="42" t="s">
        <v>266</v>
      </c>
      <c r="U1188" s="42" t="s">
        <v>4265</v>
      </c>
      <c r="V1188" s="42"/>
      <c r="W1188" s="42"/>
      <c r="X1188" s="42" t="s">
        <v>3960</v>
      </c>
    </row>
    <row r="1189" spans="1:24" s="5" customFormat="1" ht="63.75">
      <c r="A1189" s="49">
        <v>1178</v>
      </c>
      <c r="B1189" s="11">
        <v>45292</v>
      </c>
      <c r="C1189" s="42" t="s">
        <v>1923</v>
      </c>
      <c r="D1189" s="42"/>
      <c r="E1189" s="42" t="s">
        <v>875</v>
      </c>
      <c r="F1189" s="42" t="s">
        <v>179</v>
      </c>
      <c r="G1189" s="42">
        <v>15</v>
      </c>
      <c r="H1189" s="42">
        <v>12</v>
      </c>
      <c r="I1189" s="42"/>
      <c r="J1189" s="8">
        <v>40.770000000000003</v>
      </c>
      <c r="K1189" s="42">
        <v>1</v>
      </c>
      <c r="L1189" s="42" t="s">
        <v>994</v>
      </c>
      <c r="M1189" s="42"/>
      <c r="N1189" s="9" t="s">
        <v>1060</v>
      </c>
      <c r="O1189" s="9"/>
      <c r="P1189" s="9"/>
      <c r="Q1189" s="9"/>
      <c r="R1189" s="42" t="s">
        <v>4192</v>
      </c>
      <c r="S1189" s="11" t="s">
        <v>4193</v>
      </c>
      <c r="T1189" s="42" t="s">
        <v>266</v>
      </c>
      <c r="U1189" s="42" t="s">
        <v>4194</v>
      </c>
      <c r="V1189" s="42"/>
      <c r="W1189" s="42"/>
      <c r="X1189" s="42" t="s">
        <v>3960</v>
      </c>
    </row>
    <row r="1190" spans="1:24" s="5" customFormat="1" ht="51">
      <c r="A1190" s="49">
        <v>1179</v>
      </c>
      <c r="B1190" s="11">
        <v>45292</v>
      </c>
      <c r="C1190" s="42" t="s">
        <v>1923</v>
      </c>
      <c r="D1190" s="42" t="s">
        <v>1909</v>
      </c>
      <c r="E1190" s="42" t="s">
        <v>876</v>
      </c>
      <c r="F1190" s="42" t="s">
        <v>179</v>
      </c>
      <c r="G1190" s="42">
        <v>15</v>
      </c>
      <c r="H1190" s="42">
        <v>15</v>
      </c>
      <c r="I1190" s="42"/>
      <c r="J1190" s="8">
        <v>39.5</v>
      </c>
      <c r="K1190" s="42">
        <v>2</v>
      </c>
      <c r="L1190" s="42" t="s">
        <v>994</v>
      </c>
      <c r="M1190" s="42"/>
      <c r="N1190" s="9" t="s">
        <v>6044</v>
      </c>
      <c r="O1190" s="9">
        <v>727611.72</v>
      </c>
      <c r="P1190" s="9"/>
      <c r="Q1190" s="9"/>
      <c r="R1190" s="42" t="s">
        <v>3011</v>
      </c>
      <c r="S1190" s="11">
        <v>26590</v>
      </c>
      <c r="T1190" s="42" t="s">
        <v>266</v>
      </c>
      <c r="U1190" s="42" t="s">
        <v>4105</v>
      </c>
      <c r="V1190" s="42"/>
      <c r="W1190" s="42"/>
      <c r="X1190" s="42"/>
    </row>
    <row r="1191" spans="1:24" s="5" customFormat="1" ht="108" customHeight="1">
      <c r="A1191" s="49">
        <v>1180</v>
      </c>
      <c r="B1191" s="11">
        <v>45292</v>
      </c>
      <c r="C1191" s="42" t="s">
        <v>1923</v>
      </c>
      <c r="D1191" s="42"/>
      <c r="E1191" s="42" t="s">
        <v>1433</v>
      </c>
      <c r="F1191" s="42" t="s">
        <v>179</v>
      </c>
      <c r="G1191" s="42">
        <v>20</v>
      </c>
      <c r="H1191" s="42"/>
      <c r="I1191" s="42" t="s">
        <v>2334</v>
      </c>
      <c r="J1191" s="8">
        <f>330.29*380/1000</f>
        <v>125.51020000000001</v>
      </c>
      <c r="K1191" s="42"/>
      <c r="L1191" s="42" t="s">
        <v>994</v>
      </c>
      <c r="M1191" s="42"/>
      <c r="N1191" s="9" t="s">
        <v>1576</v>
      </c>
      <c r="O1191" s="9"/>
      <c r="P1191" s="9"/>
      <c r="Q1191" s="9"/>
      <c r="R1191" s="42" t="s">
        <v>3750</v>
      </c>
      <c r="S1191" s="11" t="s">
        <v>3749</v>
      </c>
      <c r="T1191" s="42" t="s">
        <v>1236</v>
      </c>
      <c r="U1191" s="42" t="s">
        <v>3751</v>
      </c>
      <c r="V1191" s="42"/>
      <c r="W1191" s="42"/>
      <c r="X1191" s="42"/>
    </row>
    <row r="1192" spans="1:24" s="5" customFormat="1" ht="81" customHeight="1">
      <c r="A1192" s="49">
        <v>1181</v>
      </c>
      <c r="B1192" s="11">
        <v>45292</v>
      </c>
      <c r="C1192" s="42" t="s">
        <v>650</v>
      </c>
      <c r="D1192" s="42" t="s">
        <v>3154</v>
      </c>
      <c r="E1192" s="42" t="s">
        <v>877</v>
      </c>
      <c r="F1192" s="42" t="s">
        <v>459</v>
      </c>
      <c r="G1192" s="42">
        <v>77</v>
      </c>
      <c r="H1192" s="42"/>
      <c r="I1192" s="42" t="s">
        <v>6043</v>
      </c>
      <c r="J1192" s="8">
        <f>95.88*745/1000</f>
        <v>71.430599999999998</v>
      </c>
      <c r="K1192" s="42"/>
      <c r="L1192" s="42" t="s">
        <v>994</v>
      </c>
      <c r="M1192" s="42"/>
      <c r="N1192" s="9" t="s">
        <v>6042</v>
      </c>
      <c r="O1192" s="9">
        <v>3157072.35</v>
      </c>
      <c r="P1192" s="9"/>
      <c r="Q1192" s="9"/>
      <c r="R1192" s="42" t="s">
        <v>4657</v>
      </c>
      <c r="S1192" s="11" t="s">
        <v>4658</v>
      </c>
      <c r="T1192" s="42" t="s">
        <v>4659</v>
      </c>
      <c r="U1192" s="42" t="s">
        <v>4660</v>
      </c>
      <c r="V1192" s="42" t="s">
        <v>3930</v>
      </c>
      <c r="W1192" s="42"/>
      <c r="X1192" s="42" t="s">
        <v>4072</v>
      </c>
    </row>
    <row r="1193" spans="1:24" s="5" customFormat="1" ht="51">
      <c r="A1193" s="49">
        <v>1182</v>
      </c>
      <c r="B1193" s="11">
        <v>45292</v>
      </c>
      <c r="C1193" s="42" t="s">
        <v>1923</v>
      </c>
      <c r="D1193" s="42" t="s">
        <v>1910</v>
      </c>
      <c r="E1193" s="42" t="s">
        <v>1678</v>
      </c>
      <c r="F1193" s="42" t="s">
        <v>459</v>
      </c>
      <c r="G1193" s="42">
        <v>126</v>
      </c>
      <c r="H1193" s="42">
        <v>3</v>
      </c>
      <c r="I1193" s="42"/>
      <c r="J1193" s="8">
        <v>30.1</v>
      </c>
      <c r="K1193" s="42">
        <v>2</v>
      </c>
      <c r="L1193" s="42" t="s">
        <v>994</v>
      </c>
      <c r="M1193" s="42"/>
      <c r="N1193" s="9" t="s">
        <v>6041</v>
      </c>
      <c r="O1193" s="9">
        <v>554458.56000000006</v>
      </c>
      <c r="P1193" s="9"/>
      <c r="Q1193" s="9"/>
      <c r="R1193" s="42" t="s">
        <v>433</v>
      </c>
      <c r="S1193" s="11">
        <v>42520</v>
      </c>
      <c r="T1193" s="42" t="s">
        <v>266</v>
      </c>
      <c r="U1193" s="42" t="s">
        <v>434</v>
      </c>
      <c r="V1193" s="42">
        <v>30.1</v>
      </c>
      <c r="W1193" s="42"/>
      <c r="X1193" s="42"/>
    </row>
    <row r="1194" spans="1:24" s="5" customFormat="1" ht="51">
      <c r="A1194" s="49">
        <v>1183</v>
      </c>
      <c r="B1194" s="11">
        <v>45292</v>
      </c>
      <c r="C1194" s="42" t="s">
        <v>1923</v>
      </c>
      <c r="D1194" s="42" t="s">
        <v>1911</v>
      </c>
      <c r="E1194" s="42" t="s">
        <v>2010</v>
      </c>
      <c r="F1194" s="42" t="s">
        <v>459</v>
      </c>
      <c r="G1194" s="42">
        <v>126</v>
      </c>
      <c r="H1194" s="42">
        <v>5</v>
      </c>
      <c r="I1194" s="42"/>
      <c r="J1194" s="8">
        <v>29.7</v>
      </c>
      <c r="K1194" s="42">
        <v>2</v>
      </c>
      <c r="L1194" s="42" t="s">
        <v>994</v>
      </c>
      <c r="M1194" s="42"/>
      <c r="N1194" s="9" t="s">
        <v>6051</v>
      </c>
      <c r="O1194" s="9">
        <v>547090.32999999996</v>
      </c>
      <c r="P1194" s="9"/>
      <c r="Q1194" s="9"/>
      <c r="R1194" s="42" t="s">
        <v>2812</v>
      </c>
      <c r="S1194" s="11">
        <v>33309</v>
      </c>
      <c r="T1194" s="42" t="s">
        <v>266</v>
      </c>
      <c r="U1194" s="42" t="s">
        <v>2813</v>
      </c>
      <c r="V1194" s="42"/>
      <c r="W1194" s="42"/>
      <c r="X1194" s="42"/>
    </row>
    <row r="1195" spans="1:24" s="5" customFormat="1" ht="89.25">
      <c r="A1195" s="49">
        <v>1184</v>
      </c>
      <c r="B1195" s="11">
        <v>45292</v>
      </c>
      <c r="C1195" s="42" t="s">
        <v>1923</v>
      </c>
      <c r="D1195" s="42" t="s">
        <v>605</v>
      </c>
      <c r="E1195" s="42" t="s">
        <v>971</v>
      </c>
      <c r="F1195" s="42" t="s">
        <v>459</v>
      </c>
      <c r="G1195" s="42">
        <v>157</v>
      </c>
      <c r="H1195" s="42"/>
      <c r="I1195" s="42" t="s">
        <v>6040</v>
      </c>
      <c r="J1195" s="8">
        <f>256.46*498/1000</f>
        <v>127.71707999999998</v>
      </c>
      <c r="K1195" s="42"/>
      <c r="L1195" s="42" t="s">
        <v>994</v>
      </c>
      <c r="M1195" s="42"/>
      <c r="N1195" s="9" t="s">
        <v>6039</v>
      </c>
      <c r="O1195" s="9">
        <v>3713904.04</v>
      </c>
      <c r="P1195" s="9"/>
      <c r="Q1195" s="9"/>
      <c r="R1195" s="42" t="s">
        <v>4953</v>
      </c>
      <c r="S1195" s="11">
        <v>44543</v>
      </c>
      <c r="T1195" s="42" t="s">
        <v>266</v>
      </c>
      <c r="U1195" s="42" t="s">
        <v>4954</v>
      </c>
      <c r="V1195" s="42"/>
      <c r="W1195" s="42"/>
      <c r="X1195" s="42"/>
    </row>
    <row r="1196" spans="1:24" s="5" customFormat="1" ht="89.25">
      <c r="A1196" s="49">
        <v>1185</v>
      </c>
      <c r="B1196" s="11">
        <v>45292</v>
      </c>
      <c r="C1196" s="42" t="s">
        <v>650</v>
      </c>
      <c r="D1196" s="42" t="s">
        <v>3152</v>
      </c>
      <c r="E1196" s="42" t="s">
        <v>548</v>
      </c>
      <c r="F1196" s="42" t="s">
        <v>459</v>
      </c>
      <c r="G1196" s="42">
        <v>161</v>
      </c>
      <c r="H1196" s="42"/>
      <c r="I1196" s="42" t="s">
        <v>3153</v>
      </c>
      <c r="J1196" s="8">
        <v>52.25</v>
      </c>
      <c r="K1196" s="42">
        <v>1</v>
      </c>
      <c r="L1196" s="42" t="s">
        <v>994</v>
      </c>
      <c r="M1196" s="42"/>
      <c r="N1196" s="9" t="s">
        <v>65</v>
      </c>
      <c r="O1196" s="9">
        <v>1377342.4</v>
      </c>
      <c r="P1196" s="9"/>
      <c r="Q1196" s="9"/>
      <c r="R1196" s="42" t="s">
        <v>4998</v>
      </c>
      <c r="S1196" s="11" t="s">
        <v>4636</v>
      </c>
      <c r="T1196" s="42" t="s">
        <v>4588</v>
      </c>
      <c r="U1196" s="42" t="s">
        <v>4999</v>
      </c>
      <c r="V1196" s="42"/>
      <c r="W1196" s="42"/>
      <c r="X1196" s="42"/>
    </row>
    <row r="1197" spans="1:24" s="5" customFormat="1" ht="51">
      <c r="A1197" s="49">
        <v>1186</v>
      </c>
      <c r="B1197" s="11">
        <v>45292</v>
      </c>
      <c r="C1197" s="42" t="s">
        <v>1923</v>
      </c>
      <c r="D1197" s="42" t="s">
        <v>1912</v>
      </c>
      <c r="E1197" s="42" t="s">
        <v>1421</v>
      </c>
      <c r="F1197" s="42" t="s">
        <v>459</v>
      </c>
      <c r="G1197" s="42">
        <v>177</v>
      </c>
      <c r="H1197" s="42">
        <v>1</v>
      </c>
      <c r="I1197" s="42"/>
      <c r="J1197" s="8">
        <v>34.5</v>
      </c>
      <c r="K1197" s="42">
        <v>1</v>
      </c>
      <c r="L1197" s="42" t="s">
        <v>994</v>
      </c>
      <c r="M1197" s="42"/>
      <c r="N1197" s="9" t="s">
        <v>6038</v>
      </c>
      <c r="O1197" s="9">
        <v>635508.98</v>
      </c>
      <c r="P1197" s="9"/>
      <c r="Q1197" s="9"/>
      <c r="R1197" s="15" t="s">
        <v>5094</v>
      </c>
      <c r="S1197" s="11">
        <v>44552</v>
      </c>
      <c r="T1197" s="42" t="s">
        <v>266</v>
      </c>
      <c r="U1197" s="15" t="s">
        <v>5095</v>
      </c>
      <c r="V1197" s="42"/>
      <c r="W1197" s="42"/>
      <c r="X1197" s="42"/>
    </row>
    <row r="1198" spans="1:24" s="5" customFormat="1" ht="51">
      <c r="A1198" s="49">
        <v>1187</v>
      </c>
      <c r="B1198" s="11">
        <v>45292</v>
      </c>
      <c r="C1198" s="42" t="s">
        <v>1923</v>
      </c>
      <c r="D1198" s="42" t="s">
        <v>3500</v>
      </c>
      <c r="E1198" s="42" t="s">
        <v>542</v>
      </c>
      <c r="F1198" s="42" t="s">
        <v>459</v>
      </c>
      <c r="G1198" s="42">
        <v>177</v>
      </c>
      <c r="H1198" s="42">
        <v>4</v>
      </c>
      <c r="I1198" s="42"/>
      <c r="J1198" s="8">
        <v>34.299999999999997</v>
      </c>
      <c r="K1198" s="42">
        <v>1</v>
      </c>
      <c r="L1198" s="42" t="s">
        <v>994</v>
      </c>
      <c r="M1198" s="42"/>
      <c r="N1198" s="9" t="s">
        <v>6037</v>
      </c>
      <c r="O1198" s="9">
        <v>631824.87</v>
      </c>
      <c r="P1198" s="9"/>
      <c r="Q1198" s="9"/>
      <c r="R1198" s="15" t="s">
        <v>4610</v>
      </c>
      <c r="S1198" s="11">
        <v>44552</v>
      </c>
      <c r="T1198" s="42" t="s">
        <v>266</v>
      </c>
      <c r="U1198" s="15" t="s">
        <v>5096</v>
      </c>
      <c r="V1198" s="42"/>
      <c r="W1198" s="42"/>
      <c r="X1198" s="42"/>
    </row>
    <row r="1199" spans="1:24" s="5" customFormat="1" ht="51">
      <c r="A1199" s="49">
        <v>1188</v>
      </c>
      <c r="B1199" s="11">
        <v>45292</v>
      </c>
      <c r="C1199" s="42" t="s">
        <v>1923</v>
      </c>
      <c r="D1199" s="42" t="s">
        <v>3151</v>
      </c>
      <c r="E1199" s="42" t="s">
        <v>1746</v>
      </c>
      <c r="F1199" s="42" t="s">
        <v>3261</v>
      </c>
      <c r="G1199" s="42">
        <v>119</v>
      </c>
      <c r="H1199" s="42"/>
      <c r="I1199" s="42" t="s">
        <v>3566</v>
      </c>
      <c r="J1199" s="8">
        <f>103.71*1/2</f>
        <v>51.854999999999997</v>
      </c>
      <c r="K1199" s="42"/>
      <c r="L1199" s="42" t="s">
        <v>994</v>
      </c>
      <c r="M1199" s="42"/>
      <c r="N1199" s="9" t="s">
        <v>6036</v>
      </c>
      <c r="O1199" s="9">
        <v>1381060.53</v>
      </c>
      <c r="P1199" s="9"/>
      <c r="Q1199" s="9"/>
      <c r="R1199" s="42" t="s">
        <v>37</v>
      </c>
      <c r="S1199" s="11">
        <v>31782</v>
      </c>
      <c r="T1199" s="42" t="s">
        <v>266</v>
      </c>
      <c r="U1199" s="42" t="s">
        <v>38</v>
      </c>
      <c r="V1199" s="42"/>
      <c r="W1199" s="42"/>
      <c r="X1199" s="42"/>
    </row>
    <row r="1200" spans="1:24" s="5" customFormat="1" ht="42" customHeight="1">
      <c r="A1200" s="49">
        <v>1189</v>
      </c>
      <c r="B1200" s="11">
        <v>45292</v>
      </c>
      <c r="C1200" s="42" t="s">
        <v>650</v>
      </c>
      <c r="D1200" s="42" t="s">
        <v>1621</v>
      </c>
      <c r="E1200" s="42" t="s">
        <v>1215</v>
      </c>
      <c r="F1200" s="42" t="s">
        <v>3261</v>
      </c>
      <c r="G1200" s="42">
        <v>149</v>
      </c>
      <c r="H1200" s="42"/>
      <c r="I1200" s="42" t="s">
        <v>1214</v>
      </c>
      <c r="J1200" s="8">
        <f>98.9*488/1000</f>
        <v>48.263200000000005</v>
      </c>
      <c r="K1200" s="42"/>
      <c r="L1200" s="42" t="s">
        <v>994</v>
      </c>
      <c r="M1200" s="42"/>
      <c r="N1200" s="9" t="s">
        <v>2864</v>
      </c>
      <c r="O1200" s="9">
        <v>1285111.47</v>
      </c>
      <c r="P1200" s="9"/>
      <c r="Q1200" s="9"/>
      <c r="R1200" s="42" t="s">
        <v>35</v>
      </c>
      <c r="S1200" s="11">
        <v>38014</v>
      </c>
      <c r="T1200" s="42" t="s">
        <v>266</v>
      </c>
      <c r="U1200" s="42" t="s">
        <v>36</v>
      </c>
      <c r="V1200" s="42"/>
      <c r="W1200" s="42"/>
      <c r="X1200" s="42"/>
    </row>
    <row r="1201" spans="1:24" s="5" customFormat="1" ht="53.25" customHeight="1">
      <c r="A1201" s="49">
        <v>1190</v>
      </c>
      <c r="B1201" s="11">
        <v>45292</v>
      </c>
      <c r="C1201" s="42" t="s">
        <v>650</v>
      </c>
      <c r="D1201" s="42" t="s">
        <v>1352</v>
      </c>
      <c r="E1201" s="42" t="s">
        <v>549</v>
      </c>
      <c r="F1201" s="42" t="s">
        <v>3261</v>
      </c>
      <c r="G1201" s="42">
        <v>172</v>
      </c>
      <c r="H1201" s="42"/>
      <c r="I1201" s="42"/>
      <c r="J1201" s="8">
        <v>67.7</v>
      </c>
      <c r="K1201" s="42">
        <v>1</v>
      </c>
      <c r="L1201" s="42" t="s">
        <v>994</v>
      </c>
      <c r="M1201" s="42"/>
      <c r="N1201" s="9" t="s">
        <v>6035</v>
      </c>
      <c r="O1201" s="9">
        <v>1803798.12</v>
      </c>
      <c r="P1201" s="9"/>
      <c r="Q1201" s="9"/>
      <c r="R1201" s="42" t="s">
        <v>3883</v>
      </c>
      <c r="S1201" s="11">
        <v>43265</v>
      </c>
      <c r="T1201" s="42" t="s">
        <v>266</v>
      </c>
      <c r="U1201" s="10" t="s">
        <v>3882</v>
      </c>
      <c r="V1201" s="42">
        <v>41.93</v>
      </c>
      <c r="W1201" s="42"/>
      <c r="X1201" s="42"/>
    </row>
    <row r="1202" spans="1:24" s="5" customFormat="1" ht="127.5">
      <c r="A1202" s="49">
        <v>1191</v>
      </c>
      <c r="B1202" s="11">
        <v>45292</v>
      </c>
      <c r="C1202" s="42" t="s">
        <v>1923</v>
      </c>
      <c r="D1202" s="42" t="s">
        <v>1570</v>
      </c>
      <c r="E1202" s="42" t="s">
        <v>2555</v>
      </c>
      <c r="F1202" s="42" t="s">
        <v>3261</v>
      </c>
      <c r="G1202" s="42">
        <v>201</v>
      </c>
      <c r="H1202" s="42"/>
      <c r="I1202" s="42" t="s">
        <v>633</v>
      </c>
      <c r="J1202" s="8">
        <v>68.91</v>
      </c>
      <c r="K1202" s="42"/>
      <c r="L1202" s="42" t="s">
        <v>994</v>
      </c>
      <c r="M1202" s="42"/>
      <c r="N1202" s="9" t="s">
        <v>1074</v>
      </c>
      <c r="O1202" s="9">
        <v>1836638.5</v>
      </c>
      <c r="P1202" s="9"/>
      <c r="Q1202" s="9"/>
      <c r="R1202" s="42" t="s">
        <v>4611</v>
      </c>
      <c r="S1202" s="11" t="s">
        <v>4578</v>
      </c>
      <c r="T1202" s="42" t="s">
        <v>4579</v>
      </c>
      <c r="U1202" s="42" t="s">
        <v>4580</v>
      </c>
      <c r="V1202" s="42">
        <v>68.900000000000006</v>
      </c>
      <c r="W1202" s="42"/>
      <c r="X1202" s="42"/>
    </row>
    <row r="1203" spans="1:24" s="5" customFormat="1" ht="38.25">
      <c r="A1203" s="49">
        <v>1192</v>
      </c>
      <c r="B1203" s="11">
        <v>45292</v>
      </c>
      <c r="C1203" s="42" t="s">
        <v>1923</v>
      </c>
      <c r="D1203" s="42" t="s">
        <v>1385</v>
      </c>
      <c r="E1203" s="42" t="s">
        <v>435</v>
      </c>
      <c r="F1203" s="42" t="s">
        <v>892</v>
      </c>
      <c r="G1203" s="42">
        <v>16</v>
      </c>
      <c r="H1203" s="42">
        <v>3</v>
      </c>
      <c r="I1203" s="42"/>
      <c r="J1203" s="8">
        <v>19.5</v>
      </c>
      <c r="K1203" s="42">
        <v>1</v>
      </c>
      <c r="L1203" s="42" t="s">
        <v>994</v>
      </c>
      <c r="M1203" s="42"/>
      <c r="N1203" s="9" t="s">
        <v>5756</v>
      </c>
      <c r="O1203" s="9">
        <v>359200.72</v>
      </c>
      <c r="P1203" s="9"/>
      <c r="Q1203" s="9"/>
      <c r="R1203" s="42"/>
      <c r="S1203" s="11"/>
      <c r="T1203" s="42"/>
      <c r="U1203" s="42"/>
      <c r="V1203" s="42"/>
      <c r="W1203" s="42"/>
      <c r="X1203" s="42" t="s">
        <v>4072</v>
      </c>
    </row>
    <row r="1204" spans="1:24" s="5" customFormat="1" ht="38.25">
      <c r="A1204" s="49">
        <v>1193</v>
      </c>
      <c r="B1204" s="11">
        <v>45292</v>
      </c>
      <c r="C1204" s="42" t="s">
        <v>1923</v>
      </c>
      <c r="D1204" s="42" t="s">
        <v>3792</v>
      </c>
      <c r="E1204" s="42" t="s">
        <v>3838</v>
      </c>
      <c r="F1204" s="42" t="s">
        <v>892</v>
      </c>
      <c r="G1204" s="42">
        <v>33</v>
      </c>
      <c r="H1204" s="42">
        <v>1</v>
      </c>
      <c r="I1204" s="42" t="s">
        <v>3791</v>
      </c>
      <c r="J1204" s="8">
        <v>42.1</v>
      </c>
      <c r="K1204" s="42">
        <v>1</v>
      </c>
      <c r="L1204" s="42" t="s">
        <v>994</v>
      </c>
      <c r="M1204" s="11">
        <v>38331</v>
      </c>
      <c r="N1204" s="9" t="s">
        <v>3793</v>
      </c>
      <c r="O1204" s="9">
        <v>821600.37</v>
      </c>
      <c r="P1204" s="9">
        <v>821600.37</v>
      </c>
      <c r="Q1204" s="9">
        <v>821600.37</v>
      </c>
      <c r="R1204" s="42"/>
      <c r="S1204" s="11"/>
      <c r="T1204" s="42"/>
      <c r="U1204" s="42"/>
      <c r="V1204" s="42"/>
      <c r="W1204" s="42"/>
      <c r="X1204" s="42"/>
    </row>
    <row r="1205" spans="1:24" s="5" customFormat="1" ht="38.25">
      <c r="A1205" s="49">
        <v>1194</v>
      </c>
      <c r="B1205" s="11">
        <v>45292</v>
      </c>
      <c r="C1205" s="42" t="s">
        <v>1923</v>
      </c>
      <c r="D1205" s="42" t="s">
        <v>3794</v>
      </c>
      <c r="E1205" s="42" t="s">
        <v>3839</v>
      </c>
      <c r="F1205" s="42" t="s">
        <v>892</v>
      </c>
      <c r="G1205" s="42">
        <v>33</v>
      </c>
      <c r="H1205" s="42">
        <v>2</v>
      </c>
      <c r="I1205" s="10" t="s">
        <v>3795</v>
      </c>
      <c r="J1205" s="8">
        <v>24.28</v>
      </c>
      <c r="K1205" s="42">
        <v>2</v>
      </c>
      <c r="L1205" s="42" t="s">
        <v>994</v>
      </c>
      <c r="M1205" s="11">
        <v>38338</v>
      </c>
      <c r="N1205" s="9" t="s">
        <v>3796</v>
      </c>
      <c r="O1205" s="9">
        <v>473837.48</v>
      </c>
      <c r="P1205" s="9">
        <v>473837.48</v>
      </c>
      <c r="Q1205" s="9">
        <v>473837.48</v>
      </c>
      <c r="R1205" s="42"/>
      <c r="S1205" s="42"/>
      <c r="T1205" s="42"/>
      <c r="U1205" s="42"/>
      <c r="V1205" s="42"/>
      <c r="W1205" s="42"/>
      <c r="X1205" s="42"/>
    </row>
    <row r="1206" spans="1:24" s="5" customFormat="1" ht="38.25">
      <c r="A1206" s="49">
        <v>1195</v>
      </c>
      <c r="B1206" s="11">
        <v>45292</v>
      </c>
      <c r="C1206" s="42" t="s">
        <v>1923</v>
      </c>
      <c r="D1206" s="42"/>
      <c r="E1206" s="42" t="s">
        <v>500</v>
      </c>
      <c r="F1206" s="42" t="s">
        <v>499</v>
      </c>
      <c r="G1206" s="42">
        <v>10</v>
      </c>
      <c r="H1206" s="42">
        <v>9</v>
      </c>
      <c r="I1206" s="42"/>
      <c r="J1206" s="8">
        <v>49.12</v>
      </c>
      <c r="K1206" s="42">
        <v>1</v>
      </c>
      <c r="L1206" s="42" t="s">
        <v>994</v>
      </c>
      <c r="M1206" s="42"/>
      <c r="N1206" s="9" t="s">
        <v>74</v>
      </c>
      <c r="O1206" s="9"/>
      <c r="P1206" s="9"/>
      <c r="Q1206" s="9"/>
      <c r="R1206" s="42" t="s">
        <v>3317</v>
      </c>
      <c r="S1206" s="11">
        <v>31449</v>
      </c>
      <c r="T1206" s="42" t="s">
        <v>266</v>
      </c>
      <c r="U1206" s="42" t="s">
        <v>3319</v>
      </c>
      <c r="V1206" s="42"/>
      <c r="W1206" s="42"/>
      <c r="X1206" s="42" t="s">
        <v>3960</v>
      </c>
    </row>
    <row r="1207" spans="1:24" s="5" customFormat="1" ht="38.25">
      <c r="A1207" s="49">
        <v>1196</v>
      </c>
      <c r="B1207" s="11">
        <v>45292</v>
      </c>
      <c r="C1207" s="42" t="s">
        <v>1923</v>
      </c>
      <c r="D1207" s="42" t="s">
        <v>2007</v>
      </c>
      <c r="E1207" s="42" t="s">
        <v>2219</v>
      </c>
      <c r="F1207" s="42" t="s">
        <v>499</v>
      </c>
      <c r="G1207" s="42">
        <v>17</v>
      </c>
      <c r="H1207" s="42">
        <v>3</v>
      </c>
      <c r="I1207" s="42"/>
      <c r="J1207" s="8">
        <v>27.9</v>
      </c>
      <c r="K1207" s="42">
        <v>1</v>
      </c>
      <c r="L1207" s="42" t="s">
        <v>994</v>
      </c>
      <c r="M1207" s="42"/>
      <c r="N1207" s="9" t="s">
        <v>1059</v>
      </c>
      <c r="O1207" s="9">
        <v>497354.85</v>
      </c>
      <c r="P1207" s="9"/>
      <c r="Q1207" s="9"/>
      <c r="R1207" s="42" t="s">
        <v>3318</v>
      </c>
      <c r="S1207" s="11">
        <v>33906</v>
      </c>
      <c r="T1207" s="42" t="s">
        <v>266</v>
      </c>
      <c r="U1207" s="42" t="s">
        <v>3320</v>
      </c>
      <c r="V1207" s="42"/>
      <c r="W1207" s="42"/>
      <c r="X1207" s="42"/>
    </row>
    <row r="1208" spans="1:24" s="5" customFormat="1" ht="51">
      <c r="A1208" s="49">
        <v>1197</v>
      </c>
      <c r="B1208" s="11">
        <v>45292</v>
      </c>
      <c r="C1208" s="42" t="s">
        <v>650</v>
      </c>
      <c r="D1208" s="42" t="s">
        <v>1952</v>
      </c>
      <c r="E1208" s="42" t="s">
        <v>721</v>
      </c>
      <c r="F1208" s="42" t="s">
        <v>1612</v>
      </c>
      <c r="G1208" s="42">
        <v>67</v>
      </c>
      <c r="H1208" s="42"/>
      <c r="I1208" s="42" t="s">
        <v>5566</v>
      </c>
      <c r="J1208" s="8">
        <f>68.32*443/1000</f>
        <v>30.265759999999997</v>
      </c>
      <c r="K1208" s="42"/>
      <c r="L1208" s="42" t="s">
        <v>994</v>
      </c>
      <c r="M1208" s="42"/>
      <c r="N1208" s="9" t="s">
        <v>720</v>
      </c>
      <c r="O1208" s="9">
        <v>681473.43</v>
      </c>
      <c r="P1208" s="9"/>
      <c r="Q1208" s="9"/>
      <c r="R1208" s="42" t="s">
        <v>3758</v>
      </c>
      <c r="S1208" s="11">
        <v>42460</v>
      </c>
      <c r="T1208" s="42" t="s">
        <v>266</v>
      </c>
      <c r="U1208" s="42" t="s">
        <v>3759</v>
      </c>
      <c r="V1208" s="42">
        <v>15.64</v>
      </c>
      <c r="W1208" s="42"/>
      <c r="X1208" s="42" t="s">
        <v>4072</v>
      </c>
    </row>
    <row r="1209" spans="1:24" s="5" customFormat="1" ht="38.25">
      <c r="A1209" s="49">
        <v>1198</v>
      </c>
      <c r="B1209" s="11">
        <v>45292</v>
      </c>
      <c r="C1209" s="42" t="s">
        <v>1923</v>
      </c>
      <c r="D1209" s="42" t="s">
        <v>1316</v>
      </c>
      <c r="E1209" s="42" t="s">
        <v>3232</v>
      </c>
      <c r="F1209" s="42" t="s">
        <v>1201</v>
      </c>
      <c r="G1209" s="42">
        <v>2</v>
      </c>
      <c r="H1209" s="42">
        <v>32</v>
      </c>
      <c r="I1209" s="8"/>
      <c r="J1209" s="8">
        <v>60.57</v>
      </c>
      <c r="K1209" s="42">
        <v>4</v>
      </c>
      <c r="L1209" s="42" t="s">
        <v>994</v>
      </c>
      <c r="M1209" s="42"/>
      <c r="N1209" s="9" t="s">
        <v>465</v>
      </c>
      <c r="O1209" s="9">
        <v>1180358.92</v>
      </c>
      <c r="P1209" s="9">
        <v>202669.05</v>
      </c>
      <c r="Q1209" s="9">
        <v>202669.05</v>
      </c>
      <c r="R1209" s="42" t="s">
        <v>3321</v>
      </c>
      <c r="S1209" s="11">
        <v>25024</v>
      </c>
      <c r="T1209" s="42" t="s">
        <v>266</v>
      </c>
      <c r="U1209" s="42" t="s">
        <v>3323</v>
      </c>
      <c r="V1209" s="42"/>
      <c r="W1209" s="42"/>
      <c r="X1209" s="42"/>
    </row>
    <row r="1210" spans="1:24" s="5" customFormat="1" ht="38.25">
      <c r="A1210" s="49">
        <v>1199</v>
      </c>
      <c r="B1210" s="11">
        <v>45292</v>
      </c>
      <c r="C1210" s="42" t="s">
        <v>1923</v>
      </c>
      <c r="D1210" s="42"/>
      <c r="E1210" s="42" t="s">
        <v>3233</v>
      </c>
      <c r="F1210" s="42" t="s">
        <v>1201</v>
      </c>
      <c r="G1210" s="42">
        <v>2</v>
      </c>
      <c r="H1210" s="42">
        <v>38</v>
      </c>
      <c r="I1210" s="8"/>
      <c r="J1210" s="8">
        <v>44.31</v>
      </c>
      <c r="K1210" s="42">
        <v>1</v>
      </c>
      <c r="L1210" s="42" t="s">
        <v>994</v>
      </c>
      <c r="M1210" s="42"/>
      <c r="N1210" s="9" t="s">
        <v>465</v>
      </c>
      <c r="O1210" s="9"/>
      <c r="P1210" s="9"/>
      <c r="Q1210" s="9"/>
      <c r="R1210" s="42" t="s">
        <v>3322</v>
      </c>
      <c r="S1210" s="11">
        <v>26344</v>
      </c>
      <c r="T1210" s="42" t="s">
        <v>266</v>
      </c>
      <c r="U1210" s="42" t="s">
        <v>3324</v>
      </c>
      <c r="V1210" s="42"/>
      <c r="W1210" s="42"/>
      <c r="X1210" s="42" t="s">
        <v>3960</v>
      </c>
    </row>
    <row r="1211" spans="1:24" s="5" customFormat="1" ht="38.25">
      <c r="A1211" s="49">
        <v>1200</v>
      </c>
      <c r="B1211" s="11">
        <v>45292</v>
      </c>
      <c r="C1211" s="42" t="s">
        <v>1923</v>
      </c>
      <c r="D1211" s="42"/>
      <c r="E1211" s="42" t="s">
        <v>3681</v>
      </c>
      <c r="F1211" s="42" t="s">
        <v>1201</v>
      </c>
      <c r="G1211" s="42">
        <v>2</v>
      </c>
      <c r="H1211" s="42">
        <v>48</v>
      </c>
      <c r="I1211" s="8"/>
      <c r="J1211" s="8">
        <v>61.04</v>
      </c>
      <c r="K1211" s="42">
        <v>5</v>
      </c>
      <c r="L1211" s="42" t="s">
        <v>994</v>
      </c>
      <c r="M1211" s="42"/>
      <c r="N1211" s="9" t="s">
        <v>465</v>
      </c>
      <c r="O1211" s="9"/>
      <c r="P1211" s="9"/>
      <c r="Q1211" s="9"/>
      <c r="R1211" s="42" t="s">
        <v>4883</v>
      </c>
      <c r="S1211" s="42"/>
      <c r="T1211" s="42"/>
      <c r="U1211" s="42" t="s">
        <v>4553</v>
      </c>
      <c r="V1211" s="42"/>
      <c r="W1211" s="42"/>
      <c r="X1211" s="42" t="s">
        <v>3960</v>
      </c>
    </row>
    <row r="1212" spans="1:24" s="5" customFormat="1" ht="51">
      <c r="A1212" s="49">
        <v>1201</v>
      </c>
      <c r="B1212" s="11">
        <v>45292</v>
      </c>
      <c r="C1212" s="42" t="s">
        <v>1923</v>
      </c>
      <c r="D1212" s="42" t="s">
        <v>1317</v>
      </c>
      <c r="E1212" s="42" t="s">
        <v>3149</v>
      </c>
      <c r="F1212" s="42" t="s">
        <v>1201</v>
      </c>
      <c r="G1212" s="42">
        <v>2</v>
      </c>
      <c r="H1212" s="42">
        <v>52</v>
      </c>
      <c r="I1212" s="8"/>
      <c r="J1212" s="8">
        <v>43.7</v>
      </c>
      <c r="K1212" s="42">
        <v>1</v>
      </c>
      <c r="L1212" s="42" t="s">
        <v>994</v>
      </c>
      <c r="M1212" s="42"/>
      <c r="N1212" s="9" t="s">
        <v>465</v>
      </c>
      <c r="O1212" s="9">
        <v>857026.28</v>
      </c>
      <c r="P1212" s="9">
        <v>202669.05</v>
      </c>
      <c r="Q1212" s="9">
        <v>202669.05</v>
      </c>
      <c r="R1212" s="42" t="s">
        <v>4202</v>
      </c>
      <c r="S1212" s="11">
        <v>44407</v>
      </c>
      <c r="T1212" s="42" t="s">
        <v>266</v>
      </c>
      <c r="U1212" s="42" t="s">
        <v>4203</v>
      </c>
      <c r="V1212" s="42"/>
      <c r="W1212" s="42"/>
      <c r="X1212" s="42"/>
    </row>
    <row r="1213" spans="1:24" s="5" customFormat="1" ht="63.75">
      <c r="A1213" s="49">
        <v>1202</v>
      </c>
      <c r="B1213" s="11">
        <v>45292</v>
      </c>
      <c r="C1213" s="42" t="s">
        <v>1923</v>
      </c>
      <c r="D1213" s="42" t="s">
        <v>1318</v>
      </c>
      <c r="E1213" s="42" t="s">
        <v>1155</v>
      </c>
      <c r="F1213" s="42" t="s">
        <v>1201</v>
      </c>
      <c r="G1213" s="42">
        <v>4</v>
      </c>
      <c r="H1213" s="42">
        <v>17</v>
      </c>
      <c r="I1213" s="8"/>
      <c r="J1213" s="8">
        <v>51.82</v>
      </c>
      <c r="K1213" s="42">
        <v>5</v>
      </c>
      <c r="L1213" s="42" t="s">
        <v>994</v>
      </c>
      <c r="M1213" s="42"/>
      <c r="N1213" s="9" t="s">
        <v>4111</v>
      </c>
      <c r="O1213" s="9">
        <v>1024220.16</v>
      </c>
      <c r="P1213" s="9"/>
      <c r="Q1213" s="9"/>
      <c r="R1213" s="42" t="s">
        <v>4635</v>
      </c>
      <c r="S1213" s="11">
        <v>44085</v>
      </c>
      <c r="T1213" s="42" t="s">
        <v>266</v>
      </c>
      <c r="U1213" s="42" t="s">
        <v>4112</v>
      </c>
      <c r="V1213" s="42"/>
      <c r="W1213" s="42"/>
      <c r="X1213" s="42"/>
    </row>
    <row r="1214" spans="1:24" s="5" customFormat="1" ht="76.5">
      <c r="A1214" s="49">
        <v>1203</v>
      </c>
      <c r="B1214" s="11">
        <v>45292</v>
      </c>
      <c r="C1214" s="42" t="s">
        <v>1923</v>
      </c>
      <c r="D1214" s="42" t="s">
        <v>1319</v>
      </c>
      <c r="E1214" s="42" t="s">
        <v>1156</v>
      </c>
      <c r="F1214" s="42" t="s">
        <v>1201</v>
      </c>
      <c r="G1214" s="42">
        <v>4</v>
      </c>
      <c r="H1214" s="42">
        <v>18</v>
      </c>
      <c r="I1214" s="8"/>
      <c r="J1214" s="8">
        <v>64.099999999999994</v>
      </c>
      <c r="K1214" s="42">
        <v>5</v>
      </c>
      <c r="L1214" s="42" t="s">
        <v>994</v>
      </c>
      <c r="M1214" s="42"/>
      <c r="N1214" s="9" t="s">
        <v>5745</v>
      </c>
      <c r="O1214" s="9">
        <v>1267423.02</v>
      </c>
      <c r="P1214" s="9"/>
      <c r="Q1214" s="9"/>
      <c r="R1214" s="42" t="s">
        <v>3924</v>
      </c>
      <c r="S1214" s="11">
        <v>43411</v>
      </c>
      <c r="T1214" s="42" t="s">
        <v>266</v>
      </c>
      <c r="U1214" s="42" t="s">
        <v>3923</v>
      </c>
      <c r="V1214" s="42">
        <v>64.06</v>
      </c>
      <c r="W1214" s="42"/>
      <c r="X1214" s="42"/>
    </row>
    <row r="1215" spans="1:24" s="5" customFormat="1" ht="51">
      <c r="A1215" s="49">
        <v>1204</v>
      </c>
      <c r="B1215" s="11">
        <v>45292</v>
      </c>
      <c r="C1215" s="42" t="s">
        <v>1923</v>
      </c>
      <c r="D1215" s="42" t="s">
        <v>1320</v>
      </c>
      <c r="E1215" s="42" t="s">
        <v>1496</v>
      </c>
      <c r="F1215" s="42" t="s">
        <v>1201</v>
      </c>
      <c r="G1215" s="42">
        <v>4</v>
      </c>
      <c r="H1215" s="42">
        <v>21</v>
      </c>
      <c r="I1215" s="8"/>
      <c r="J1215" s="8">
        <v>44.55</v>
      </c>
      <c r="K1215" s="42">
        <v>1</v>
      </c>
      <c r="L1215" s="42" t="s">
        <v>994</v>
      </c>
      <c r="M1215" s="42"/>
      <c r="N1215" s="9" t="s">
        <v>711</v>
      </c>
      <c r="O1215" s="9">
        <v>881857.51</v>
      </c>
      <c r="P1215" s="9">
        <v>881857.51</v>
      </c>
      <c r="Q1215" s="9">
        <v>881857.51</v>
      </c>
      <c r="R1215" s="42" t="s">
        <v>3325</v>
      </c>
      <c r="S1215" s="11">
        <v>30616</v>
      </c>
      <c r="T1215" s="42" t="s">
        <v>266</v>
      </c>
      <c r="U1215" s="42" t="s">
        <v>2820</v>
      </c>
      <c r="V1215" s="42"/>
      <c r="W1215" s="42"/>
      <c r="X1215" s="42"/>
    </row>
    <row r="1216" spans="1:24" s="5" customFormat="1" ht="51">
      <c r="A1216" s="49">
        <v>1205</v>
      </c>
      <c r="B1216" s="11">
        <v>45292</v>
      </c>
      <c r="C1216" s="42" t="s">
        <v>1923</v>
      </c>
      <c r="D1216" s="42" t="s">
        <v>1321</v>
      </c>
      <c r="E1216" s="42" t="s">
        <v>2727</v>
      </c>
      <c r="F1216" s="42" t="s">
        <v>1201</v>
      </c>
      <c r="G1216" s="42">
        <v>4</v>
      </c>
      <c r="H1216" s="42">
        <v>22</v>
      </c>
      <c r="I1216" s="8"/>
      <c r="J1216" s="8">
        <v>44.54</v>
      </c>
      <c r="K1216" s="42">
        <v>1</v>
      </c>
      <c r="L1216" s="42" t="s">
        <v>994</v>
      </c>
      <c r="M1216" s="42"/>
      <c r="N1216" s="9" t="s">
        <v>711</v>
      </c>
      <c r="O1216" s="9">
        <v>897675.59</v>
      </c>
      <c r="P1216" s="9">
        <v>897675.59</v>
      </c>
      <c r="Q1216" s="9">
        <v>897675.59</v>
      </c>
      <c r="R1216" s="42" t="s">
        <v>3326</v>
      </c>
      <c r="S1216" s="42"/>
      <c r="T1216" s="42" t="s">
        <v>266</v>
      </c>
      <c r="U1216" s="42" t="s">
        <v>2821</v>
      </c>
      <c r="V1216" s="42"/>
      <c r="W1216" s="42"/>
      <c r="X1216" s="42"/>
    </row>
    <row r="1217" spans="1:24" s="5" customFormat="1" ht="51">
      <c r="A1217" s="49">
        <v>1206</v>
      </c>
      <c r="B1217" s="11">
        <v>45292</v>
      </c>
      <c r="C1217" s="42" t="s">
        <v>1923</v>
      </c>
      <c r="D1217" s="42" t="s">
        <v>3327</v>
      </c>
      <c r="E1217" s="42" t="s">
        <v>3265</v>
      </c>
      <c r="F1217" s="42" t="s">
        <v>1201</v>
      </c>
      <c r="G1217" s="42">
        <v>4</v>
      </c>
      <c r="H1217" s="42">
        <v>28</v>
      </c>
      <c r="I1217" s="8"/>
      <c r="J1217" s="8">
        <v>44.14</v>
      </c>
      <c r="K1217" s="42">
        <v>3</v>
      </c>
      <c r="L1217" s="42" t="s">
        <v>994</v>
      </c>
      <c r="M1217" s="42"/>
      <c r="N1217" s="9" t="s">
        <v>711</v>
      </c>
      <c r="O1217" s="9">
        <v>476519.42</v>
      </c>
      <c r="P1217" s="9">
        <v>476519.42</v>
      </c>
      <c r="Q1217" s="9">
        <v>476519.42</v>
      </c>
      <c r="R1217" s="42" t="s">
        <v>1608</v>
      </c>
      <c r="S1217" s="11">
        <v>42082</v>
      </c>
      <c r="T1217" s="42" t="s">
        <v>266</v>
      </c>
      <c r="U1217" s="42" t="s">
        <v>75</v>
      </c>
      <c r="V1217" s="42">
        <v>44.14</v>
      </c>
      <c r="W1217" s="42"/>
      <c r="X1217" s="42"/>
    </row>
    <row r="1218" spans="1:24" s="5" customFormat="1" ht="29.45" customHeight="1">
      <c r="A1218" s="49">
        <v>1207</v>
      </c>
      <c r="B1218" s="11">
        <v>45292</v>
      </c>
      <c r="C1218" s="42" t="s">
        <v>1923</v>
      </c>
      <c r="D1218" s="42" t="s">
        <v>3328</v>
      </c>
      <c r="E1218" s="42" t="s">
        <v>1414</v>
      </c>
      <c r="F1218" s="42" t="s">
        <v>1201</v>
      </c>
      <c r="G1218" s="42">
        <v>4</v>
      </c>
      <c r="H1218" s="42">
        <v>53</v>
      </c>
      <c r="I1218" s="8"/>
      <c r="J1218" s="8">
        <v>61.15</v>
      </c>
      <c r="K1218" s="42">
        <v>1</v>
      </c>
      <c r="L1218" s="42" t="s">
        <v>994</v>
      </c>
      <c r="M1218" s="42"/>
      <c r="N1218" s="9" t="s">
        <v>711</v>
      </c>
      <c r="O1218" s="9">
        <v>1210082.51</v>
      </c>
      <c r="P1218" s="9">
        <v>1210082.51</v>
      </c>
      <c r="Q1218" s="9">
        <v>1210082.51</v>
      </c>
      <c r="R1218" s="42" t="s">
        <v>2822</v>
      </c>
      <c r="S1218" s="11">
        <v>35999</v>
      </c>
      <c r="T1218" s="42" t="s">
        <v>266</v>
      </c>
      <c r="U1218" s="42" t="s">
        <v>2823</v>
      </c>
      <c r="V1218" s="42"/>
      <c r="W1218" s="42"/>
      <c r="X1218" s="42"/>
    </row>
    <row r="1219" spans="1:24" s="5" customFormat="1" ht="51">
      <c r="A1219" s="49">
        <v>1208</v>
      </c>
      <c r="B1219" s="11">
        <v>45292</v>
      </c>
      <c r="C1219" s="42" t="s">
        <v>1923</v>
      </c>
      <c r="D1219" s="42" t="s">
        <v>3329</v>
      </c>
      <c r="E1219" s="42" t="s">
        <v>1415</v>
      </c>
      <c r="F1219" s="42" t="s">
        <v>1201</v>
      </c>
      <c r="G1219" s="42">
        <v>4</v>
      </c>
      <c r="H1219" s="42">
        <v>67</v>
      </c>
      <c r="I1219" s="42"/>
      <c r="J1219" s="8">
        <v>63.47</v>
      </c>
      <c r="K1219" s="42">
        <v>1</v>
      </c>
      <c r="L1219" s="42" t="s">
        <v>994</v>
      </c>
      <c r="M1219" s="42"/>
      <c r="N1219" s="9" t="s">
        <v>711</v>
      </c>
      <c r="O1219" s="9">
        <v>1490853.29</v>
      </c>
      <c r="P1219" s="9">
        <v>1490853.29</v>
      </c>
      <c r="Q1219" s="9">
        <v>1490853.29</v>
      </c>
      <c r="R1219" s="42"/>
      <c r="S1219" s="42"/>
      <c r="T1219" s="42"/>
      <c r="U1219" s="42"/>
      <c r="V1219" s="42"/>
      <c r="W1219" s="42"/>
      <c r="X1219" s="42"/>
    </row>
    <row r="1220" spans="1:24" s="5" customFormat="1" ht="63.75">
      <c r="A1220" s="49">
        <v>1209</v>
      </c>
      <c r="B1220" s="11">
        <v>45292</v>
      </c>
      <c r="C1220" s="42" t="s">
        <v>1923</v>
      </c>
      <c r="D1220" s="42" t="s">
        <v>3680</v>
      </c>
      <c r="E1220" s="42" t="s">
        <v>3193</v>
      </c>
      <c r="F1220" s="42" t="s">
        <v>1201</v>
      </c>
      <c r="G1220" s="42">
        <v>4</v>
      </c>
      <c r="H1220" s="42">
        <v>68</v>
      </c>
      <c r="I1220" s="42" t="s">
        <v>455</v>
      </c>
      <c r="J1220" s="8">
        <v>40.21</v>
      </c>
      <c r="K1220" s="42">
        <v>2</v>
      </c>
      <c r="L1220" s="42" t="s">
        <v>994</v>
      </c>
      <c r="M1220" s="11">
        <v>38511</v>
      </c>
      <c r="N1220" s="9" t="s">
        <v>2214</v>
      </c>
      <c r="O1220" s="9">
        <v>794531.87</v>
      </c>
      <c r="P1220" s="9"/>
      <c r="Q1220" s="9"/>
      <c r="R1220" s="42" t="s">
        <v>2824</v>
      </c>
      <c r="S1220" s="11">
        <v>34858</v>
      </c>
      <c r="T1220" s="42" t="s">
        <v>266</v>
      </c>
      <c r="U1220" s="42" t="s">
        <v>2826</v>
      </c>
      <c r="V1220" s="42"/>
      <c r="W1220" s="42"/>
      <c r="X1220" s="42"/>
    </row>
    <row r="1221" spans="1:24" s="5" customFormat="1" ht="51">
      <c r="A1221" s="49">
        <v>1210</v>
      </c>
      <c r="B1221" s="11">
        <v>45292</v>
      </c>
      <c r="C1221" s="42" t="s">
        <v>1923</v>
      </c>
      <c r="D1221" s="42" t="s">
        <v>3330</v>
      </c>
      <c r="E1221" s="42" t="s">
        <v>1314</v>
      </c>
      <c r="F1221" s="42" t="s">
        <v>1201</v>
      </c>
      <c r="G1221" s="42">
        <v>4</v>
      </c>
      <c r="H1221" s="42">
        <v>104</v>
      </c>
      <c r="I1221" s="42"/>
      <c r="J1221" s="8">
        <v>48.08</v>
      </c>
      <c r="K1221" s="42">
        <v>4</v>
      </c>
      <c r="L1221" s="42" t="s">
        <v>994</v>
      </c>
      <c r="M1221" s="42"/>
      <c r="N1221" s="9" t="s">
        <v>711</v>
      </c>
      <c r="O1221" s="9">
        <v>951061.58</v>
      </c>
      <c r="P1221" s="9">
        <v>951061.58</v>
      </c>
      <c r="Q1221" s="9">
        <v>951061.58</v>
      </c>
      <c r="R1221" s="42" t="s">
        <v>39</v>
      </c>
      <c r="S1221" s="11">
        <v>24765</v>
      </c>
      <c r="T1221" s="42" t="s">
        <v>266</v>
      </c>
      <c r="U1221" s="42" t="s">
        <v>2827</v>
      </c>
      <c r="V1221" s="42"/>
      <c r="W1221" s="42"/>
      <c r="X1221" s="42"/>
    </row>
    <row r="1222" spans="1:24" s="5" customFormat="1" ht="51">
      <c r="A1222" s="49">
        <v>1211</v>
      </c>
      <c r="B1222" s="11">
        <v>45292</v>
      </c>
      <c r="C1222" s="42" t="s">
        <v>1923</v>
      </c>
      <c r="D1222" s="42" t="s">
        <v>3331</v>
      </c>
      <c r="E1222" s="42" t="s">
        <v>2016</v>
      </c>
      <c r="F1222" s="42" t="s">
        <v>1201</v>
      </c>
      <c r="G1222" s="42">
        <v>4</v>
      </c>
      <c r="H1222" s="42">
        <v>118</v>
      </c>
      <c r="I1222" s="42"/>
      <c r="J1222" s="8">
        <v>58.89</v>
      </c>
      <c r="K1222" s="42">
        <v>3</v>
      </c>
      <c r="L1222" s="42" t="s">
        <v>994</v>
      </c>
      <c r="M1222" s="42"/>
      <c r="N1222" s="9" t="s">
        <v>711</v>
      </c>
      <c r="O1222" s="9">
        <v>1164605.55</v>
      </c>
      <c r="P1222" s="9">
        <v>1164605.55</v>
      </c>
      <c r="Q1222" s="9">
        <v>1164605.55</v>
      </c>
      <c r="R1222" s="42" t="s">
        <v>2825</v>
      </c>
      <c r="S1222" s="11">
        <v>32721</v>
      </c>
      <c r="T1222" s="42" t="s">
        <v>266</v>
      </c>
      <c r="U1222" s="42" t="s">
        <v>2828</v>
      </c>
      <c r="V1222" s="42"/>
      <c r="W1222" s="42"/>
      <c r="X1222" s="42"/>
    </row>
    <row r="1223" spans="1:24" s="5" customFormat="1" ht="63.75">
      <c r="A1223" s="49">
        <v>1212</v>
      </c>
      <c r="B1223" s="11">
        <v>45292</v>
      </c>
      <c r="C1223" s="42" t="s">
        <v>1923</v>
      </c>
      <c r="D1223" s="42" t="s">
        <v>3332</v>
      </c>
      <c r="E1223" s="42" t="s">
        <v>1497</v>
      </c>
      <c r="F1223" s="42" t="s">
        <v>1201</v>
      </c>
      <c r="G1223" s="42">
        <v>4</v>
      </c>
      <c r="H1223" s="42">
        <v>126</v>
      </c>
      <c r="I1223" s="42"/>
      <c r="J1223" s="8">
        <v>58.85</v>
      </c>
      <c r="K1223" s="42">
        <v>5</v>
      </c>
      <c r="L1223" s="42" t="s">
        <v>994</v>
      </c>
      <c r="M1223" s="42"/>
      <c r="N1223" s="9" t="s">
        <v>711</v>
      </c>
      <c r="O1223" s="9">
        <v>1162628.29</v>
      </c>
      <c r="P1223" s="9">
        <v>1162628.29</v>
      </c>
      <c r="Q1223" s="9">
        <v>1162628.29</v>
      </c>
      <c r="R1223" s="42" t="s">
        <v>4703</v>
      </c>
      <c r="S1223" s="11">
        <v>31792</v>
      </c>
      <c r="T1223" s="42" t="s">
        <v>266</v>
      </c>
      <c r="U1223" s="42" t="s">
        <v>2831</v>
      </c>
      <c r="V1223" s="42"/>
      <c r="W1223" s="42"/>
      <c r="X1223" s="42"/>
    </row>
    <row r="1224" spans="1:24" s="5" customFormat="1" ht="38.25">
      <c r="A1224" s="49">
        <v>1213</v>
      </c>
      <c r="B1224" s="11">
        <v>45292</v>
      </c>
      <c r="C1224" s="42" t="s">
        <v>1923</v>
      </c>
      <c r="D1224" s="42" t="s">
        <v>3843</v>
      </c>
      <c r="E1224" s="42" t="s">
        <v>3844</v>
      </c>
      <c r="F1224" s="42" t="s">
        <v>1201</v>
      </c>
      <c r="G1224" s="42">
        <v>11</v>
      </c>
      <c r="H1224" s="42">
        <v>2</v>
      </c>
      <c r="I1224" s="42" t="s">
        <v>5347</v>
      </c>
      <c r="J1224" s="8">
        <v>44.68</v>
      </c>
      <c r="K1224" s="42">
        <v>1</v>
      </c>
      <c r="L1224" s="42" t="s">
        <v>994</v>
      </c>
      <c r="M1224" s="11">
        <v>43853</v>
      </c>
      <c r="N1224" s="9" t="s">
        <v>4075</v>
      </c>
      <c r="O1224" s="9">
        <v>3411891.11</v>
      </c>
      <c r="P1224" s="9">
        <f>719013.04-323555.87-129427.14-76214.01</f>
        <v>189816.02000000002</v>
      </c>
      <c r="Q1224" s="9">
        <f>144611.78-65075.3-26013.09-15333.73</f>
        <v>38189.660000000003</v>
      </c>
      <c r="R1224" s="42" t="s">
        <v>5349</v>
      </c>
      <c r="S1224" s="11"/>
      <c r="T1224" s="42"/>
      <c r="U1224" s="42" t="s">
        <v>5348</v>
      </c>
      <c r="V1224" s="42"/>
      <c r="W1224" s="42"/>
      <c r="X1224" s="42"/>
    </row>
    <row r="1225" spans="1:24" s="5" customFormat="1" ht="120" customHeight="1">
      <c r="A1225" s="49">
        <v>1214</v>
      </c>
      <c r="B1225" s="11">
        <v>45292</v>
      </c>
      <c r="C1225" s="42" t="s">
        <v>1923</v>
      </c>
      <c r="D1225" s="42" t="s">
        <v>3847</v>
      </c>
      <c r="E1225" s="42" t="s">
        <v>3848</v>
      </c>
      <c r="F1225" s="42" t="s">
        <v>1201</v>
      </c>
      <c r="G1225" s="42">
        <v>11</v>
      </c>
      <c r="H1225" s="42">
        <v>7</v>
      </c>
      <c r="I1225" s="42" t="s">
        <v>6100</v>
      </c>
      <c r="J1225" s="8">
        <v>54.92</v>
      </c>
      <c r="K1225" s="42">
        <v>1</v>
      </c>
      <c r="L1225" s="42" t="s">
        <v>994</v>
      </c>
      <c r="M1225" s="11">
        <v>43395</v>
      </c>
      <c r="N1225" s="9" t="s">
        <v>3851</v>
      </c>
      <c r="O1225" s="9">
        <v>2196385.5499999998</v>
      </c>
      <c r="P1225" s="9">
        <f>635835.97-78843.66-267686.94</f>
        <v>289305.36999999994</v>
      </c>
      <c r="Q1225" s="9">
        <f>127882.76-15857.46-53838.64</f>
        <v>58186.659999999989</v>
      </c>
      <c r="R1225" s="42" t="s">
        <v>4554</v>
      </c>
      <c r="S1225" s="11"/>
      <c r="T1225" s="42"/>
      <c r="U1225" s="42" t="s">
        <v>4555</v>
      </c>
      <c r="V1225" s="42"/>
      <c r="W1225" s="42"/>
      <c r="X1225" s="42"/>
    </row>
    <row r="1226" spans="1:24" s="5" customFormat="1" ht="38.25">
      <c r="A1226" s="49">
        <v>1215</v>
      </c>
      <c r="B1226" s="11">
        <v>45292</v>
      </c>
      <c r="C1226" s="42" t="s">
        <v>1923</v>
      </c>
      <c r="D1226" s="42" t="s">
        <v>3842</v>
      </c>
      <c r="E1226" s="42" t="s">
        <v>3849</v>
      </c>
      <c r="F1226" s="42" t="s">
        <v>1201</v>
      </c>
      <c r="G1226" s="42">
        <v>11</v>
      </c>
      <c r="H1226" s="42">
        <v>8</v>
      </c>
      <c r="I1226" s="42"/>
      <c r="J1226" s="8">
        <v>54.3</v>
      </c>
      <c r="K1226" s="42">
        <v>1</v>
      </c>
      <c r="L1226" s="42" t="s">
        <v>994</v>
      </c>
      <c r="M1226" s="11">
        <v>43378</v>
      </c>
      <c r="N1226" s="9" t="s">
        <v>3850</v>
      </c>
      <c r="O1226" s="9">
        <v>1057648.3400000001</v>
      </c>
      <c r="P1226" s="9">
        <v>159032.21</v>
      </c>
      <c r="Q1226" s="9">
        <v>31985.42</v>
      </c>
      <c r="R1226" s="42"/>
      <c r="S1226" s="11"/>
      <c r="T1226" s="42"/>
      <c r="U1226" s="42"/>
      <c r="V1226" s="42"/>
      <c r="W1226" s="42"/>
      <c r="X1226" s="42"/>
    </row>
    <row r="1227" spans="1:24" s="5" customFormat="1" ht="153">
      <c r="A1227" s="49">
        <v>1216</v>
      </c>
      <c r="B1227" s="11">
        <v>45292</v>
      </c>
      <c r="C1227" s="42" t="s">
        <v>1923</v>
      </c>
      <c r="D1227" s="42" t="s">
        <v>3853</v>
      </c>
      <c r="E1227" s="42" t="s">
        <v>3854</v>
      </c>
      <c r="F1227" s="42" t="s">
        <v>1201</v>
      </c>
      <c r="G1227" s="42">
        <v>11</v>
      </c>
      <c r="H1227" s="42">
        <v>9</v>
      </c>
      <c r="I1227" s="42" t="s">
        <v>6101</v>
      </c>
      <c r="J1227" s="8">
        <v>224.26</v>
      </c>
      <c r="K1227" s="42">
        <v>2</v>
      </c>
      <c r="L1227" s="42" t="s">
        <v>994</v>
      </c>
      <c r="M1227" s="11">
        <v>43382</v>
      </c>
      <c r="N1227" s="9" t="s">
        <v>3859</v>
      </c>
      <c r="O1227" s="9">
        <v>7428859.6200000001</v>
      </c>
      <c r="P1227" s="9">
        <v>730547.19</v>
      </c>
      <c r="Q1227" s="9">
        <v>146931.57999999999</v>
      </c>
      <c r="R1227" s="42" t="s">
        <v>5097</v>
      </c>
      <c r="S1227" s="11">
        <v>44481</v>
      </c>
      <c r="T1227" s="11">
        <v>45210</v>
      </c>
      <c r="U1227" s="42" t="s">
        <v>5098</v>
      </c>
      <c r="V1227" s="42" t="s">
        <v>4948</v>
      </c>
      <c r="W1227" s="42"/>
      <c r="X1227" s="42"/>
    </row>
    <row r="1228" spans="1:24" s="5" customFormat="1" ht="51">
      <c r="A1228" s="49">
        <v>1217</v>
      </c>
      <c r="B1228" s="11">
        <v>45292</v>
      </c>
      <c r="C1228" s="42" t="s">
        <v>1923</v>
      </c>
      <c r="D1228" s="42" t="s">
        <v>3846</v>
      </c>
      <c r="E1228" s="42" t="s">
        <v>3856</v>
      </c>
      <c r="F1228" s="42" t="s">
        <v>1201</v>
      </c>
      <c r="G1228" s="42">
        <v>11</v>
      </c>
      <c r="H1228" s="42">
        <v>10</v>
      </c>
      <c r="I1228" s="42" t="s">
        <v>5222</v>
      </c>
      <c r="J1228" s="8">
        <v>89.56</v>
      </c>
      <c r="K1228" s="42">
        <v>2</v>
      </c>
      <c r="L1228" s="42" t="s">
        <v>994</v>
      </c>
      <c r="M1228" s="11">
        <v>43383</v>
      </c>
      <c r="N1228" s="9" t="s">
        <v>3860</v>
      </c>
      <c r="O1228" s="9">
        <v>7391851.6699999999</v>
      </c>
      <c r="P1228" s="9">
        <v>440135.55</v>
      </c>
      <c r="Q1228" s="9">
        <v>88522.44</v>
      </c>
      <c r="R1228" s="7" t="s">
        <v>5223</v>
      </c>
      <c r="S1228" s="11"/>
      <c r="T1228" s="42"/>
      <c r="U1228" s="42" t="s">
        <v>5224</v>
      </c>
      <c r="V1228" s="42"/>
      <c r="W1228" s="42"/>
      <c r="X1228" s="42"/>
    </row>
    <row r="1229" spans="1:24" s="5" customFormat="1" ht="38.25">
      <c r="A1229" s="49">
        <v>1218</v>
      </c>
      <c r="B1229" s="11">
        <v>45292</v>
      </c>
      <c r="C1229" s="42" t="s">
        <v>1923</v>
      </c>
      <c r="D1229" s="42" t="s">
        <v>3846</v>
      </c>
      <c r="E1229" s="42" t="s">
        <v>5747</v>
      </c>
      <c r="F1229" s="42" t="s">
        <v>1201</v>
      </c>
      <c r="G1229" s="42">
        <v>11</v>
      </c>
      <c r="H1229" s="42">
        <v>10</v>
      </c>
      <c r="I1229" s="42" t="s">
        <v>5748</v>
      </c>
      <c r="J1229" s="8">
        <v>18.59</v>
      </c>
      <c r="K1229" s="42">
        <v>2</v>
      </c>
      <c r="L1229" s="42" t="s">
        <v>994</v>
      </c>
      <c r="M1229" s="11">
        <v>45168</v>
      </c>
      <c r="N1229" s="9" t="s">
        <v>5749</v>
      </c>
      <c r="O1229" s="9">
        <v>362200.73</v>
      </c>
      <c r="P1229" s="9">
        <v>362200.73</v>
      </c>
      <c r="Q1229" s="9">
        <v>362200.73</v>
      </c>
      <c r="R1229" s="7"/>
      <c r="S1229" s="11"/>
      <c r="T1229" s="42"/>
      <c r="U1229" s="42"/>
      <c r="V1229" s="42"/>
      <c r="W1229" s="42"/>
      <c r="X1229" s="42"/>
    </row>
    <row r="1230" spans="1:24" s="5" customFormat="1" ht="140.25">
      <c r="A1230" s="49">
        <v>1219</v>
      </c>
      <c r="B1230" s="11">
        <v>45292</v>
      </c>
      <c r="C1230" s="42" t="s">
        <v>1923</v>
      </c>
      <c r="D1230" s="42" t="s">
        <v>3852</v>
      </c>
      <c r="E1230" s="42" t="s">
        <v>3858</v>
      </c>
      <c r="F1230" s="42" t="s">
        <v>1201</v>
      </c>
      <c r="G1230" s="42">
        <v>11</v>
      </c>
      <c r="H1230" s="42">
        <v>11</v>
      </c>
      <c r="I1230" s="42" t="s">
        <v>5614</v>
      </c>
      <c r="J1230" s="8">
        <v>160.74</v>
      </c>
      <c r="K1230" s="42">
        <v>3</v>
      </c>
      <c r="L1230" s="42" t="s">
        <v>994</v>
      </c>
      <c r="M1230" s="11">
        <v>43378</v>
      </c>
      <c r="N1230" s="9" t="s">
        <v>3861</v>
      </c>
      <c r="O1230" s="9">
        <v>6221626.8799999999</v>
      </c>
      <c r="P1230" s="9">
        <f>826908.92-135777.78-92615.35</f>
        <v>598515.79</v>
      </c>
      <c r="Q1230" s="9">
        <f>166312.38-27308.36-18627.24</f>
        <v>120376.78000000001</v>
      </c>
      <c r="R1230" s="7" t="s">
        <v>5612</v>
      </c>
      <c r="S1230" s="11"/>
      <c r="T1230" s="42"/>
      <c r="U1230" s="42" t="s">
        <v>5613</v>
      </c>
      <c r="V1230" s="42"/>
      <c r="W1230" s="42"/>
      <c r="X1230" s="42"/>
    </row>
    <row r="1231" spans="1:24" s="5" customFormat="1" ht="51">
      <c r="A1231" s="49">
        <v>1220</v>
      </c>
      <c r="B1231" s="11">
        <v>45292</v>
      </c>
      <c r="C1231" s="42" t="s">
        <v>1923</v>
      </c>
      <c r="D1231" s="42" t="s">
        <v>3863</v>
      </c>
      <c r="E1231" s="42" t="s">
        <v>3864</v>
      </c>
      <c r="F1231" s="42" t="s">
        <v>1201</v>
      </c>
      <c r="G1231" s="42">
        <v>11</v>
      </c>
      <c r="H1231" s="42">
        <v>12</v>
      </c>
      <c r="I1231" s="42" t="s">
        <v>4095</v>
      </c>
      <c r="J1231" s="8">
        <f>379-148.95-71.25-27.29</f>
        <v>131.51000000000002</v>
      </c>
      <c r="K1231" s="42">
        <v>3</v>
      </c>
      <c r="L1231" s="42" t="s">
        <v>994</v>
      </c>
      <c r="M1231" s="11">
        <v>43378</v>
      </c>
      <c r="N1231" s="9" t="s">
        <v>3862</v>
      </c>
      <c r="O1231" s="9">
        <v>7382112.7300000004</v>
      </c>
      <c r="P1231" s="9">
        <f>673772.32-208677.58-79920.81</f>
        <v>385173.93</v>
      </c>
      <c r="Q1231" s="9">
        <f>135512.72-41970.36-16074.1</f>
        <v>77468.259999999995</v>
      </c>
      <c r="R1231" s="42" t="s">
        <v>4973</v>
      </c>
      <c r="S1231" s="11">
        <v>44678</v>
      </c>
      <c r="T1231" s="11">
        <v>45042</v>
      </c>
      <c r="U1231" s="42" t="s">
        <v>4952</v>
      </c>
      <c r="V1231" s="42" t="s">
        <v>4951</v>
      </c>
      <c r="W1231" s="42"/>
      <c r="X1231" s="42"/>
    </row>
    <row r="1232" spans="1:24" s="5" customFormat="1" ht="153">
      <c r="A1232" s="49">
        <v>1221</v>
      </c>
      <c r="B1232" s="11">
        <v>45292</v>
      </c>
      <c r="C1232" s="42" t="s">
        <v>1923</v>
      </c>
      <c r="D1232" s="42" t="s">
        <v>3866</v>
      </c>
      <c r="E1232" s="42" t="s">
        <v>3865</v>
      </c>
      <c r="F1232" s="42" t="s">
        <v>1201</v>
      </c>
      <c r="G1232" s="42">
        <v>11</v>
      </c>
      <c r="H1232" s="42">
        <v>13</v>
      </c>
      <c r="I1232" s="42" t="s">
        <v>5213</v>
      </c>
      <c r="J1232" s="8">
        <v>100.35</v>
      </c>
      <c r="K1232" s="42">
        <v>4</v>
      </c>
      <c r="L1232" s="42" t="s">
        <v>994</v>
      </c>
      <c r="M1232" s="11">
        <v>43382</v>
      </c>
      <c r="N1232" s="9" t="s">
        <v>3867</v>
      </c>
      <c r="O1232" s="9">
        <v>7376269.3700000001</v>
      </c>
      <c r="P1232" s="9">
        <f>787478.89-307224.54-77637.9-55098.86</f>
        <v>347517.59000000008</v>
      </c>
      <c r="Q1232" s="9">
        <f>158382-61790.66-15614.95-23080.12</f>
        <v>57896.270000000004</v>
      </c>
      <c r="R1232" s="42" t="s">
        <v>4556</v>
      </c>
      <c r="S1232" s="11"/>
      <c r="T1232" s="42"/>
      <c r="U1232" s="42" t="s">
        <v>4557</v>
      </c>
      <c r="V1232" s="42"/>
      <c r="W1232" s="42"/>
      <c r="X1232" s="42"/>
    </row>
    <row r="1233" spans="1:24" s="5" customFormat="1" ht="51">
      <c r="A1233" s="49">
        <v>1222</v>
      </c>
      <c r="B1233" s="11">
        <v>45292</v>
      </c>
      <c r="C1233" s="42" t="s">
        <v>1923</v>
      </c>
      <c r="D1233" s="42" t="s">
        <v>3855</v>
      </c>
      <c r="E1233" s="42" t="s">
        <v>3869</v>
      </c>
      <c r="F1233" s="42" t="s">
        <v>1201</v>
      </c>
      <c r="G1233" s="42">
        <v>11</v>
      </c>
      <c r="H1233" s="42">
        <v>14</v>
      </c>
      <c r="I1233" s="42" t="s">
        <v>5744</v>
      </c>
      <c r="J1233" s="8">
        <v>48.43</v>
      </c>
      <c r="K1233" s="42">
        <v>4</v>
      </c>
      <c r="L1233" s="42" t="s">
        <v>994</v>
      </c>
      <c r="M1233" s="11">
        <v>43382</v>
      </c>
      <c r="N1233" s="9" t="s">
        <v>3868</v>
      </c>
      <c r="O1233" s="9">
        <v>7428859.6200000001</v>
      </c>
      <c r="P1233" s="9">
        <v>250214.65</v>
      </c>
      <c r="Q1233" s="9">
        <v>50324.51</v>
      </c>
      <c r="R1233" s="42" t="s">
        <v>4189</v>
      </c>
      <c r="S1233" s="11">
        <v>44306</v>
      </c>
      <c r="T1233" s="42" t="s">
        <v>266</v>
      </c>
      <c r="U1233" s="42" t="s">
        <v>4190</v>
      </c>
      <c r="V1233" s="42"/>
      <c r="W1233" s="42"/>
      <c r="X1233" s="42"/>
    </row>
    <row r="1234" spans="1:24" s="5" customFormat="1" ht="56.25" customHeight="1">
      <c r="A1234" s="49">
        <v>1223</v>
      </c>
      <c r="B1234" s="11">
        <v>45292</v>
      </c>
      <c r="C1234" s="42" t="s">
        <v>1923</v>
      </c>
      <c r="D1234" s="42" t="s">
        <v>3857</v>
      </c>
      <c r="E1234" s="42" t="s">
        <v>3870</v>
      </c>
      <c r="F1234" s="42" t="s">
        <v>1201</v>
      </c>
      <c r="G1234" s="42">
        <v>11</v>
      </c>
      <c r="H1234" s="42">
        <v>15</v>
      </c>
      <c r="I1234" s="42" t="s">
        <v>4088</v>
      </c>
      <c r="J1234" s="8">
        <f>377.8-110.32-52.14-64.23</f>
        <v>151.11000000000001</v>
      </c>
      <c r="K1234" s="42">
        <v>5</v>
      </c>
      <c r="L1234" s="42" t="s">
        <v>994</v>
      </c>
      <c r="M1234" s="11">
        <v>43385</v>
      </c>
      <c r="N1234" s="9" t="s">
        <v>4081</v>
      </c>
      <c r="O1234" s="9">
        <v>7358739.29</v>
      </c>
      <c r="P1234" s="9">
        <f>1106489.31-323094.88-152707.44-188104.71</f>
        <v>442582.28</v>
      </c>
      <c r="Q1234" s="9">
        <f>222543.09-64982.58-30713.34-37832.67</f>
        <v>89014.500000000015</v>
      </c>
      <c r="R1234" s="42" t="s">
        <v>4625</v>
      </c>
      <c r="S1234" s="11">
        <v>43896</v>
      </c>
      <c r="T1234" s="11" t="s">
        <v>266</v>
      </c>
      <c r="U1234" s="42" t="s">
        <v>4082</v>
      </c>
      <c r="V1234" s="42"/>
      <c r="W1234" s="42"/>
      <c r="X1234" s="42"/>
    </row>
    <row r="1235" spans="1:24" s="5" customFormat="1" ht="56.25" customHeight="1">
      <c r="A1235" s="49">
        <v>1224</v>
      </c>
      <c r="B1235" s="11">
        <v>45292</v>
      </c>
      <c r="C1235" s="42" t="s">
        <v>1923</v>
      </c>
      <c r="D1235" s="42" t="s">
        <v>3845</v>
      </c>
      <c r="E1235" s="42" t="s">
        <v>3871</v>
      </c>
      <c r="F1235" s="42" t="s">
        <v>1201</v>
      </c>
      <c r="G1235" s="42">
        <v>11</v>
      </c>
      <c r="H1235" s="42">
        <v>16</v>
      </c>
      <c r="I1235" s="42" t="s">
        <v>5253</v>
      </c>
      <c r="J1235" s="8">
        <v>70.22</v>
      </c>
      <c r="K1235" s="42">
        <v>5</v>
      </c>
      <c r="L1235" s="42" t="s">
        <v>994</v>
      </c>
      <c r="M1235" s="11">
        <v>43381</v>
      </c>
      <c r="N1235" s="9" t="s">
        <v>3872</v>
      </c>
      <c r="O1235" s="9">
        <v>7393799.4500000002</v>
      </c>
      <c r="P1235" s="9">
        <v>398560.64</v>
      </c>
      <c r="Q1235" s="9">
        <v>80897.2</v>
      </c>
      <c r="R1235" s="42" t="s">
        <v>4644</v>
      </c>
      <c r="S1235" s="11">
        <v>44333</v>
      </c>
      <c r="T1235" s="42"/>
      <c r="U1235" s="42" t="s">
        <v>4123</v>
      </c>
      <c r="V1235" s="42"/>
      <c r="W1235" s="42"/>
      <c r="X1235" s="42"/>
    </row>
    <row r="1236" spans="1:24" s="5" customFormat="1" ht="25.5">
      <c r="A1236" s="49">
        <v>1225</v>
      </c>
      <c r="B1236" s="11">
        <v>45292</v>
      </c>
      <c r="C1236" s="42" t="s">
        <v>1923</v>
      </c>
      <c r="D1236" s="42" t="s">
        <v>1380</v>
      </c>
      <c r="E1236" s="42" t="s">
        <v>651</v>
      </c>
      <c r="F1236" s="42" t="s">
        <v>1201</v>
      </c>
      <c r="G1236" s="42">
        <v>12</v>
      </c>
      <c r="H1236" s="42">
        <v>66</v>
      </c>
      <c r="I1236" s="42"/>
      <c r="J1236" s="8">
        <v>47.72</v>
      </c>
      <c r="K1236" s="42">
        <v>1</v>
      </c>
      <c r="L1236" s="42" t="s">
        <v>994</v>
      </c>
      <c r="M1236" s="42"/>
      <c r="N1236" s="9" t="s">
        <v>2838</v>
      </c>
      <c r="O1236" s="9">
        <v>943152.54</v>
      </c>
      <c r="P1236" s="9">
        <v>943152.54</v>
      </c>
      <c r="Q1236" s="9">
        <v>943152.54</v>
      </c>
      <c r="R1236" s="42" t="s">
        <v>2829</v>
      </c>
      <c r="S1236" s="11">
        <v>32646</v>
      </c>
      <c r="T1236" s="42" t="s">
        <v>266</v>
      </c>
      <c r="U1236" s="42" t="s">
        <v>2832</v>
      </c>
      <c r="V1236" s="42"/>
      <c r="W1236" s="42"/>
      <c r="X1236" s="42"/>
    </row>
    <row r="1237" spans="1:24" s="5" customFormat="1" ht="25.5">
      <c r="A1237" s="49">
        <v>1226</v>
      </c>
      <c r="B1237" s="11">
        <v>45292</v>
      </c>
      <c r="C1237" s="42" t="s">
        <v>1923</v>
      </c>
      <c r="D1237" s="42" t="s">
        <v>3143</v>
      </c>
      <c r="E1237" s="42" t="s">
        <v>1624</v>
      </c>
      <c r="F1237" s="42" t="s">
        <v>1201</v>
      </c>
      <c r="G1237" s="42">
        <v>12</v>
      </c>
      <c r="H1237" s="42">
        <v>96</v>
      </c>
      <c r="I1237" s="42"/>
      <c r="J1237" s="8">
        <v>41.06</v>
      </c>
      <c r="K1237" s="42">
        <v>4</v>
      </c>
      <c r="L1237" s="42" t="s">
        <v>994</v>
      </c>
      <c r="M1237" s="42"/>
      <c r="N1237" s="9" t="s">
        <v>2838</v>
      </c>
      <c r="O1237" s="9">
        <v>812653.45</v>
      </c>
      <c r="P1237" s="9">
        <v>812653.45</v>
      </c>
      <c r="Q1237" s="9">
        <v>812653.45</v>
      </c>
      <c r="R1237" s="42" t="s">
        <v>2830</v>
      </c>
      <c r="S1237" s="11">
        <v>34737</v>
      </c>
      <c r="T1237" s="42" t="s">
        <v>266</v>
      </c>
      <c r="U1237" s="42" t="s">
        <v>2833</v>
      </c>
      <c r="V1237" s="42"/>
      <c r="W1237" s="42"/>
      <c r="X1237" s="42"/>
    </row>
    <row r="1238" spans="1:24" s="5" customFormat="1" ht="38.25">
      <c r="A1238" s="49">
        <v>1227</v>
      </c>
      <c r="B1238" s="11">
        <v>45292</v>
      </c>
      <c r="C1238" s="42" t="s">
        <v>1923</v>
      </c>
      <c r="D1238" s="42" t="s">
        <v>3144</v>
      </c>
      <c r="E1238" s="42" t="s">
        <v>3468</v>
      </c>
      <c r="F1238" s="42" t="s">
        <v>1201</v>
      </c>
      <c r="G1238" s="42">
        <v>17</v>
      </c>
      <c r="H1238" s="42">
        <v>50</v>
      </c>
      <c r="I1238" s="42"/>
      <c r="J1238" s="8">
        <v>52.53</v>
      </c>
      <c r="K1238" s="42">
        <v>4</v>
      </c>
      <c r="L1238" s="42" t="s">
        <v>994</v>
      </c>
      <c r="M1238" s="42"/>
      <c r="N1238" s="9" t="s">
        <v>2190</v>
      </c>
      <c r="O1238" s="9">
        <v>1024535.96</v>
      </c>
      <c r="P1238" s="9">
        <v>1024535.96</v>
      </c>
      <c r="Q1238" s="9">
        <v>1024535.96</v>
      </c>
      <c r="R1238" s="42" t="s">
        <v>2728</v>
      </c>
      <c r="S1238" s="11">
        <v>35811</v>
      </c>
      <c r="T1238" s="42" t="s">
        <v>266</v>
      </c>
      <c r="U1238" s="42" t="s">
        <v>2730</v>
      </c>
      <c r="V1238" s="42"/>
      <c r="W1238" s="42"/>
      <c r="X1238" s="42"/>
    </row>
    <row r="1239" spans="1:24" s="5" customFormat="1" ht="51">
      <c r="A1239" s="49">
        <v>1228</v>
      </c>
      <c r="B1239" s="11">
        <v>45292</v>
      </c>
      <c r="C1239" s="42" t="s">
        <v>1923</v>
      </c>
      <c r="D1239" s="42"/>
      <c r="E1239" s="42" t="s">
        <v>265</v>
      </c>
      <c r="F1239" s="42" t="s">
        <v>1201</v>
      </c>
      <c r="G1239" s="42" t="s">
        <v>3381</v>
      </c>
      <c r="H1239" s="42">
        <v>54</v>
      </c>
      <c r="I1239" s="42"/>
      <c r="J1239" s="8">
        <v>53.06</v>
      </c>
      <c r="K1239" s="42">
        <v>5</v>
      </c>
      <c r="L1239" s="42" t="s">
        <v>994</v>
      </c>
      <c r="M1239" s="42"/>
      <c r="N1239" s="9" t="s">
        <v>3593</v>
      </c>
      <c r="O1239" s="9"/>
      <c r="P1239" s="9"/>
      <c r="Q1239" s="9"/>
      <c r="R1239" s="42" t="s">
        <v>2729</v>
      </c>
      <c r="S1239" s="11">
        <v>35928</v>
      </c>
      <c r="T1239" s="42" t="s">
        <v>266</v>
      </c>
      <c r="U1239" s="42" t="s">
        <v>2731</v>
      </c>
      <c r="V1239" s="42"/>
      <c r="W1239" s="42"/>
      <c r="X1239" s="42" t="s">
        <v>3960</v>
      </c>
    </row>
    <row r="1240" spans="1:24" s="5" customFormat="1" ht="51">
      <c r="A1240" s="49">
        <v>1229</v>
      </c>
      <c r="B1240" s="11">
        <v>45292</v>
      </c>
      <c r="C1240" s="42" t="s">
        <v>1923</v>
      </c>
      <c r="D1240" s="42"/>
      <c r="E1240" s="42" t="s">
        <v>2973</v>
      </c>
      <c r="F1240" s="42" t="s">
        <v>1201</v>
      </c>
      <c r="G1240" s="42" t="s">
        <v>3381</v>
      </c>
      <c r="H1240" s="42">
        <v>94</v>
      </c>
      <c r="I1240" s="42"/>
      <c r="J1240" s="8">
        <v>52.72</v>
      </c>
      <c r="K1240" s="42">
        <v>6</v>
      </c>
      <c r="L1240" s="42" t="s">
        <v>994</v>
      </c>
      <c r="M1240" s="42"/>
      <c r="N1240" s="9" t="s">
        <v>3593</v>
      </c>
      <c r="O1240" s="9"/>
      <c r="P1240" s="9"/>
      <c r="Q1240" s="9"/>
      <c r="R1240" s="42" t="s">
        <v>3767</v>
      </c>
      <c r="S1240" s="11">
        <v>43091</v>
      </c>
      <c r="T1240" s="42" t="s">
        <v>266</v>
      </c>
      <c r="U1240" s="42" t="s">
        <v>3658</v>
      </c>
      <c r="V1240" s="42"/>
      <c r="W1240" s="42"/>
      <c r="X1240" s="42" t="s">
        <v>3960</v>
      </c>
    </row>
    <row r="1241" spans="1:24" s="5" customFormat="1" ht="51">
      <c r="A1241" s="49">
        <v>1230</v>
      </c>
      <c r="B1241" s="11">
        <v>45292</v>
      </c>
      <c r="C1241" s="42" t="s">
        <v>1923</v>
      </c>
      <c r="D1241" s="42" t="s">
        <v>3145</v>
      </c>
      <c r="E1241" s="42" t="s">
        <v>613</v>
      </c>
      <c r="F1241" s="42" t="s">
        <v>1201</v>
      </c>
      <c r="G1241" s="42" t="s">
        <v>3381</v>
      </c>
      <c r="H1241" s="42">
        <v>104</v>
      </c>
      <c r="I1241" s="42"/>
      <c r="J1241" s="8">
        <v>79.459999999999994</v>
      </c>
      <c r="K1241" s="42">
        <v>8</v>
      </c>
      <c r="L1241" s="42" t="s">
        <v>994</v>
      </c>
      <c r="M1241" s="42"/>
      <c r="N1241" s="9" t="s">
        <v>3593</v>
      </c>
      <c r="O1241" s="9">
        <v>1489600.54</v>
      </c>
      <c r="P1241" s="9"/>
      <c r="Q1241" s="9"/>
      <c r="R1241" s="42" t="s">
        <v>2732</v>
      </c>
      <c r="S1241" s="11">
        <v>35928</v>
      </c>
      <c r="T1241" s="42" t="s">
        <v>266</v>
      </c>
      <c r="U1241" s="42" t="s">
        <v>3659</v>
      </c>
      <c r="V1241" s="42"/>
      <c r="W1241" s="42"/>
      <c r="X1241" s="42"/>
    </row>
    <row r="1242" spans="1:24" s="5" customFormat="1" ht="51">
      <c r="A1242" s="49">
        <v>1231</v>
      </c>
      <c r="B1242" s="11">
        <v>45292</v>
      </c>
      <c r="C1242" s="42" t="s">
        <v>1923</v>
      </c>
      <c r="D1242" s="42"/>
      <c r="E1242" s="42" t="s">
        <v>2868</v>
      </c>
      <c r="F1242" s="42" t="s">
        <v>1201</v>
      </c>
      <c r="G1242" s="42" t="s">
        <v>3381</v>
      </c>
      <c r="H1242" s="42">
        <v>110</v>
      </c>
      <c r="I1242" s="42"/>
      <c r="J1242" s="8">
        <v>52.64</v>
      </c>
      <c r="K1242" s="42">
        <v>1</v>
      </c>
      <c r="L1242" s="42" t="s">
        <v>994</v>
      </c>
      <c r="M1242" s="42"/>
      <c r="N1242" s="9" t="s">
        <v>3593</v>
      </c>
      <c r="O1242" s="9"/>
      <c r="P1242" s="9"/>
      <c r="Q1242" s="9"/>
      <c r="R1242" s="42"/>
      <c r="S1242" s="42"/>
      <c r="T1242" s="42"/>
      <c r="U1242" s="42"/>
      <c r="V1242" s="42"/>
      <c r="W1242" s="42"/>
      <c r="X1242" s="42" t="s">
        <v>3960</v>
      </c>
    </row>
    <row r="1243" spans="1:24" s="5" customFormat="1" ht="51">
      <c r="A1243" s="49">
        <v>1232</v>
      </c>
      <c r="B1243" s="11">
        <v>45292</v>
      </c>
      <c r="C1243" s="42" t="s">
        <v>1923</v>
      </c>
      <c r="D1243" s="42"/>
      <c r="E1243" s="42" t="s">
        <v>2869</v>
      </c>
      <c r="F1243" s="42" t="s">
        <v>1201</v>
      </c>
      <c r="G1243" s="42" t="s">
        <v>3381</v>
      </c>
      <c r="H1243" s="42">
        <v>118</v>
      </c>
      <c r="I1243" s="42"/>
      <c r="J1243" s="8">
        <v>52.63</v>
      </c>
      <c r="K1243" s="42">
        <v>3</v>
      </c>
      <c r="L1243" s="42" t="s">
        <v>994</v>
      </c>
      <c r="M1243" s="42"/>
      <c r="N1243" s="9" t="s">
        <v>3593</v>
      </c>
      <c r="O1243" s="9"/>
      <c r="P1243" s="9"/>
      <c r="Q1243" s="9"/>
      <c r="R1243" s="42" t="s">
        <v>3660</v>
      </c>
      <c r="S1243" s="11">
        <v>35962</v>
      </c>
      <c r="T1243" s="42" t="s">
        <v>266</v>
      </c>
      <c r="U1243" s="42" t="s">
        <v>3661</v>
      </c>
      <c r="V1243" s="42"/>
      <c r="W1243" s="42"/>
      <c r="X1243" s="42" t="s">
        <v>3960</v>
      </c>
    </row>
    <row r="1244" spans="1:24" s="5" customFormat="1" ht="51">
      <c r="A1244" s="49">
        <v>1233</v>
      </c>
      <c r="B1244" s="11">
        <v>45292</v>
      </c>
      <c r="C1244" s="42" t="s">
        <v>1923</v>
      </c>
      <c r="D1244" s="42"/>
      <c r="E1244" s="42" t="s">
        <v>1298</v>
      </c>
      <c r="F1244" s="42" t="s">
        <v>1201</v>
      </c>
      <c r="G1244" s="42" t="s">
        <v>3381</v>
      </c>
      <c r="H1244" s="42">
        <v>138</v>
      </c>
      <c r="I1244" s="42"/>
      <c r="J1244" s="8">
        <v>52.32</v>
      </c>
      <c r="K1244" s="42">
        <v>8</v>
      </c>
      <c r="L1244" s="42" t="s">
        <v>994</v>
      </c>
      <c r="M1244" s="42"/>
      <c r="N1244" s="9" t="s">
        <v>3593</v>
      </c>
      <c r="O1244" s="9"/>
      <c r="P1244" s="9"/>
      <c r="Q1244" s="9"/>
      <c r="R1244" s="42"/>
      <c r="S1244" s="42"/>
      <c r="T1244" s="42"/>
      <c r="U1244" s="42"/>
      <c r="V1244" s="42"/>
      <c r="W1244" s="42"/>
      <c r="X1244" s="42" t="s">
        <v>3960</v>
      </c>
    </row>
    <row r="1245" spans="1:24" s="5" customFormat="1" ht="89.25">
      <c r="A1245" s="49">
        <v>1234</v>
      </c>
      <c r="B1245" s="11">
        <v>45292</v>
      </c>
      <c r="C1245" s="42" t="s">
        <v>1923</v>
      </c>
      <c r="D1245" s="42" t="s">
        <v>3146</v>
      </c>
      <c r="E1245" s="42" t="s">
        <v>3022</v>
      </c>
      <c r="F1245" s="42" t="s">
        <v>1201</v>
      </c>
      <c r="G1245" s="42">
        <v>19</v>
      </c>
      <c r="H1245" s="42">
        <v>61</v>
      </c>
      <c r="I1245" s="42"/>
      <c r="J1245" s="8">
        <v>45.42</v>
      </c>
      <c r="K1245" s="42">
        <v>4</v>
      </c>
      <c r="L1245" s="42" t="s">
        <v>994</v>
      </c>
      <c r="M1245" s="42"/>
      <c r="N1245" s="9" t="s">
        <v>3380</v>
      </c>
      <c r="O1245" s="9">
        <v>824633.84</v>
      </c>
      <c r="P1245" s="9"/>
      <c r="Q1245" s="9"/>
      <c r="R1245" s="42" t="s">
        <v>5919</v>
      </c>
      <c r="S1245" s="11">
        <v>41123</v>
      </c>
      <c r="T1245" s="42" t="s">
        <v>266</v>
      </c>
      <c r="U1245" s="42" t="s">
        <v>5918</v>
      </c>
      <c r="V1245" s="42" t="s">
        <v>311</v>
      </c>
      <c r="W1245" s="42"/>
      <c r="X1245" s="42"/>
    </row>
    <row r="1246" spans="1:24" s="5" customFormat="1" ht="25.5">
      <c r="A1246" s="49">
        <v>1235</v>
      </c>
      <c r="B1246" s="11">
        <v>45292</v>
      </c>
      <c r="C1246" s="42" t="s">
        <v>1923</v>
      </c>
      <c r="D1246" s="42" t="s">
        <v>3147</v>
      </c>
      <c r="E1246" s="42" t="s">
        <v>372</v>
      </c>
      <c r="F1246" s="42" t="s">
        <v>1201</v>
      </c>
      <c r="G1246" s="42">
        <v>21</v>
      </c>
      <c r="H1246" s="42">
        <v>1</v>
      </c>
      <c r="I1246" s="42"/>
      <c r="J1246" s="8">
        <v>33.22</v>
      </c>
      <c r="K1246" s="42">
        <v>1</v>
      </c>
      <c r="L1246" s="42" t="s">
        <v>994</v>
      </c>
      <c r="M1246" s="42"/>
      <c r="N1246" s="9" t="s">
        <v>2370</v>
      </c>
      <c r="O1246" s="9">
        <v>640821.92000000004</v>
      </c>
      <c r="P1246" s="9">
        <v>640821.92000000004</v>
      </c>
      <c r="Q1246" s="9">
        <v>640821.92000000004</v>
      </c>
      <c r="R1246" s="42" t="s">
        <v>3662</v>
      </c>
      <c r="S1246" s="11">
        <v>36634</v>
      </c>
      <c r="T1246" s="42" t="s">
        <v>266</v>
      </c>
      <c r="U1246" s="42" t="s">
        <v>3663</v>
      </c>
      <c r="V1246" s="42"/>
      <c r="W1246" s="42"/>
      <c r="X1246" s="42"/>
    </row>
    <row r="1247" spans="1:24" s="5" customFormat="1" ht="51">
      <c r="A1247" s="49">
        <v>1236</v>
      </c>
      <c r="B1247" s="11">
        <v>45292</v>
      </c>
      <c r="C1247" s="42" t="s">
        <v>1923</v>
      </c>
      <c r="D1247" s="42"/>
      <c r="E1247" s="42" t="s">
        <v>1720</v>
      </c>
      <c r="F1247" s="42" t="s">
        <v>1201</v>
      </c>
      <c r="G1247" s="42">
        <v>31</v>
      </c>
      <c r="H1247" s="42">
        <v>40</v>
      </c>
      <c r="I1247" s="42"/>
      <c r="J1247" s="8">
        <v>88.67</v>
      </c>
      <c r="K1247" s="42">
        <v>1</v>
      </c>
      <c r="L1247" s="42" t="s">
        <v>994</v>
      </c>
      <c r="M1247" s="42"/>
      <c r="N1247" s="9" t="s">
        <v>3380</v>
      </c>
      <c r="O1247" s="9"/>
      <c r="P1247" s="9"/>
      <c r="Q1247" s="9"/>
      <c r="R1247" s="42" t="s">
        <v>845</v>
      </c>
      <c r="S1247" s="11">
        <v>42936</v>
      </c>
      <c r="T1247" s="42" t="s">
        <v>266</v>
      </c>
      <c r="U1247" s="42" t="s">
        <v>846</v>
      </c>
      <c r="V1247" s="42">
        <v>88.67</v>
      </c>
      <c r="W1247" s="42"/>
      <c r="X1247" s="42" t="s">
        <v>3960</v>
      </c>
    </row>
    <row r="1248" spans="1:24" s="5" customFormat="1" ht="76.5">
      <c r="A1248" s="49">
        <v>1237</v>
      </c>
      <c r="B1248" s="11">
        <v>45292</v>
      </c>
      <c r="C1248" s="42" t="s">
        <v>1923</v>
      </c>
      <c r="D1248" s="42" t="s">
        <v>496</v>
      </c>
      <c r="E1248" s="42" t="s">
        <v>426</v>
      </c>
      <c r="F1248" s="42" t="s">
        <v>1201</v>
      </c>
      <c r="G1248" s="42" t="s">
        <v>3051</v>
      </c>
      <c r="H1248" s="42">
        <v>30</v>
      </c>
      <c r="I1248" s="42"/>
      <c r="J1248" s="8">
        <v>69.3</v>
      </c>
      <c r="K1248" s="42">
        <v>6</v>
      </c>
      <c r="L1248" s="42" t="s">
        <v>994</v>
      </c>
      <c r="M1248" s="11">
        <v>40042</v>
      </c>
      <c r="N1248" s="9" t="s">
        <v>495</v>
      </c>
      <c r="O1248" s="9">
        <v>1301756.8400000001</v>
      </c>
      <c r="P1248" s="9">
        <v>1784475</v>
      </c>
      <c r="Q1248" s="9">
        <v>1784475</v>
      </c>
      <c r="R1248" s="42" t="s">
        <v>3664</v>
      </c>
      <c r="S1248" s="11">
        <v>40044</v>
      </c>
      <c r="T1248" s="42" t="s">
        <v>266</v>
      </c>
      <c r="U1248" s="42" t="s">
        <v>2241</v>
      </c>
      <c r="V1248" s="42"/>
      <c r="W1248" s="42"/>
      <c r="X1248" s="42"/>
    </row>
    <row r="1249" spans="1:24" s="5" customFormat="1" ht="51">
      <c r="A1249" s="49">
        <v>1238</v>
      </c>
      <c r="B1249" s="11">
        <v>45292</v>
      </c>
      <c r="C1249" s="42" t="s">
        <v>1923</v>
      </c>
      <c r="D1249" s="42" t="s">
        <v>3641</v>
      </c>
      <c r="E1249" s="42" t="s">
        <v>3672</v>
      </c>
      <c r="F1249" s="42" t="s">
        <v>1611</v>
      </c>
      <c r="G1249" s="42">
        <v>4</v>
      </c>
      <c r="H1249" s="42"/>
      <c r="I1249" s="42" t="s">
        <v>2951</v>
      </c>
      <c r="J1249" s="8">
        <f>137.4*4/8</f>
        <v>68.7</v>
      </c>
      <c r="K1249" s="42"/>
      <c r="L1249" s="42" t="s">
        <v>994</v>
      </c>
      <c r="M1249" s="42"/>
      <c r="N1249" s="9" t="s">
        <v>900</v>
      </c>
      <c r="O1249" s="9">
        <v>1828638.74</v>
      </c>
      <c r="P1249" s="9"/>
      <c r="Q1249" s="9"/>
      <c r="R1249" s="42" t="s">
        <v>4558</v>
      </c>
      <c r="S1249" s="42"/>
      <c r="T1249" s="42"/>
      <c r="U1249" s="42" t="s">
        <v>4559</v>
      </c>
      <c r="V1249" s="42"/>
      <c r="W1249" s="42"/>
      <c r="X1249" s="42"/>
    </row>
    <row r="1250" spans="1:24" s="5" customFormat="1" ht="51">
      <c r="A1250" s="49">
        <v>1239</v>
      </c>
      <c r="B1250" s="11">
        <v>45292</v>
      </c>
      <c r="C1250" s="42" t="s">
        <v>1923</v>
      </c>
      <c r="D1250" s="42" t="s">
        <v>3642</v>
      </c>
      <c r="E1250" s="42" t="s">
        <v>105</v>
      </c>
      <c r="F1250" s="42" t="s">
        <v>1611</v>
      </c>
      <c r="G1250" s="42">
        <v>10</v>
      </c>
      <c r="H1250" s="42"/>
      <c r="I1250" s="42" t="s">
        <v>2861</v>
      </c>
      <c r="J1250" s="8">
        <f>149.63*51/100</f>
        <v>76.311300000000003</v>
      </c>
      <c r="K1250" s="42"/>
      <c r="L1250" s="42" t="s">
        <v>994</v>
      </c>
      <c r="M1250" s="42"/>
      <c r="N1250" s="9" t="s">
        <v>1705</v>
      </c>
      <c r="O1250" s="9">
        <v>2158432.54</v>
      </c>
      <c r="P1250" s="9"/>
      <c r="Q1250" s="9"/>
      <c r="R1250" s="42"/>
      <c r="S1250" s="42"/>
      <c r="T1250" s="42"/>
      <c r="U1250" s="42"/>
      <c r="V1250" s="42"/>
      <c r="W1250" s="42"/>
      <c r="X1250" s="42"/>
    </row>
    <row r="1251" spans="1:24" s="5" customFormat="1" ht="63.75">
      <c r="A1251" s="49">
        <v>1240</v>
      </c>
      <c r="B1251" s="11">
        <v>45292</v>
      </c>
      <c r="C1251" s="42" t="s">
        <v>1923</v>
      </c>
      <c r="D1251" s="42" t="s">
        <v>3583</v>
      </c>
      <c r="E1251" s="42" t="s">
        <v>2616</v>
      </c>
      <c r="F1251" s="42" t="s">
        <v>3630</v>
      </c>
      <c r="G1251" s="42">
        <v>38</v>
      </c>
      <c r="H1251" s="42"/>
      <c r="I1251" s="42" t="s">
        <v>3613</v>
      </c>
      <c r="J1251" s="8">
        <v>56.95</v>
      </c>
      <c r="K1251" s="42"/>
      <c r="L1251" s="42" t="s">
        <v>994</v>
      </c>
      <c r="M1251" s="42"/>
      <c r="N1251" s="9" t="s">
        <v>3614</v>
      </c>
      <c r="O1251" s="9">
        <v>800076.03</v>
      </c>
      <c r="P1251" s="9">
        <v>107644.3</v>
      </c>
      <c r="Q1251" s="9">
        <v>0</v>
      </c>
      <c r="R1251" s="42" t="s">
        <v>4670</v>
      </c>
      <c r="S1251" s="11">
        <v>36328</v>
      </c>
      <c r="T1251" s="42" t="s">
        <v>266</v>
      </c>
      <c r="U1251" s="42" t="s">
        <v>4065</v>
      </c>
      <c r="V1251" s="42"/>
      <c r="W1251" s="42"/>
      <c r="X1251" s="42"/>
    </row>
    <row r="1252" spans="1:24" s="5" customFormat="1" ht="38.25">
      <c r="A1252" s="49">
        <v>1241</v>
      </c>
      <c r="B1252" s="11">
        <v>45292</v>
      </c>
      <c r="C1252" s="42" t="s">
        <v>1923</v>
      </c>
      <c r="D1252" s="42"/>
      <c r="E1252" s="42" t="s">
        <v>2608</v>
      </c>
      <c r="F1252" s="42" t="s">
        <v>2228</v>
      </c>
      <c r="G1252" s="42">
        <v>7</v>
      </c>
      <c r="H1252" s="42">
        <v>49</v>
      </c>
      <c r="I1252" s="42"/>
      <c r="J1252" s="8">
        <v>48</v>
      </c>
      <c r="K1252" s="42">
        <v>1</v>
      </c>
      <c r="L1252" s="42" t="s">
        <v>994</v>
      </c>
      <c r="M1252" s="42"/>
      <c r="N1252" s="9" t="s">
        <v>1256</v>
      </c>
      <c r="O1252" s="9"/>
      <c r="P1252" s="9"/>
      <c r="Q1252" s="9"/>
      <c r="R1252" s="42" t="s">
        <v>615</v>
      </c>
      <c r="S1252" s="11">
        <v>34821</v>
      </c>
      <c r="T1252" s="42" t="s">
        <v>266</v>
      </c>
      <c r="U1252" s="42" t="s">
        <v>616</v>
      </c>
      <c r="V1252" s="42"/>
      <c r="W1252" s="42"/>
      <c r="X1252" s="42" t="s">
        <v>3960</v>
      </c>
    </row>
    <row r="1253" spans="1:24" s="5" customFormat="1" ht="25.5">
      <c r="A1253" s="49">
        <v>1242</v>
      </c>
      <c r="B1253" s="11">
        <v>45292</v>
      </c>
      <c r="C1253" s="42" t="s">
        <v>1923</v>
      </c>
      <c r="D1253" s="42" t="s">
        <v>3148</v>
      </c>
      <c r="E1253" s="42" t="s">
        <v>329</v>
      </c>
      <c r="F1253" s="42" t="s">
        <v>2228</v>
      </c>
      <c r="G1253" s="42">
        <v>16</v>
      </c>
      <c r="H1253" s="42">
        <v>86</v>
      </c>
      <c r="I1253" s="42"/>
      <c r="J1253" s="8">
        <v>34.78</v>
      </c>
      <c r="K1253" s="42">
        <v>6</v>
      </c>
      <c r="L1253" s="42" t="s">
        <v>994</v>
      </c>
      <c r="M1253" s="42"/>
      <c r="N1253" s="9" t="s">
        <v>737</v>
      </c>
      <c r="O1253" s="9">
        <v>641035.14</v>
      </c>
      <c r="P1253" s="9"/>
      <c r="Q1253" s="9"/>
      <c r="R1253" s="42" t="s">
        <v>617</v>
      </c>
      <c r="S1253" s="11">
        <v>36151</v>
      </c>
      <c r="T1253" s="42" t="s">
        <v>266</v>
      </c>
      <c r="U1253" s="42" t="s">
        <v>618</v>
      </c>
      <c r="V1253" s="42"/>
      <c r="W1253" s="42"/>
      <c r="X1253" s="42"/>
    </row>
    <row r="1254" spans="1:24" s="5" customFormat="1" ht="25.5">
      <c r="A1254" s="49">
        <v>1243</v>
      </c>
      <c r="B1254" s="11">
        <v>45292</v>
      </c>
      <c r="C1254" s="42" t="s">
        <v>1923</v>
      </c>
      <c r="D1254" s="42" t="s">
        <v>2006</v>
      </c>
      <c r="E1254" s="42" t="s">
        <v>492</v>
      </c>
      <c r="F1254" s="42" t="s">
        <v>2228</v>
      </c>
      <c r="G1254" s="42">
        <v>22</v>
      </c>
      <c r="H1254" s="42">
        <v>108</v>
      </c>
      <c r="I1254" s="42"/>
      <c r="J1254" s="8">
        <v>52.85</v>
      </c>
      <c r="K1254" s="42">
        <v>9</v>
      </c>
      <c r="L1254" s="42" t="s">
        <v>994</v>
      </c>
      <c r="M1254" s="42"/>
      <c r="N1254" s="9" t="s">
        <v>1257</v>
      </c>
      <c r="O1254" s="9">
        <v>968920.93</v>
      </c>
      <c r="P1254" s="9"/>
      <c r="Q1254" s="9"/>
      <c r="R1254" s="42" t="s">
        <v>4884</v>
      </c>
      <c r="S1254" s="42"/>
      <c r="T1254" s="42"/>
      <c r="U1254" s="42" t="s">
        <v>4885</v>
      </c>
      <c r="V1254" s="42"/>
      <c r="W1254" s="42"/>
      <c r="X1254" s="42"/>
    </row>
    <row r="1255" spans="1:24" s="5" customFormat="1" ht="25.5">
      <c r="A1255" s="49">
        <v>1244</v>
      </c>
      <c r="B1255" s="11">
        <v>45292</v>
      </c>
      <c r="C1255" s="42" t="s">
        <v>1923</v>
      </c>
      <c r="D1255" s="42" t="s">
        <v>2887</v>
      </c>
      <c r="E1255" s="42" t="s">
        <v>598</v>
      </c>
      <c r="F1255" s="42" t="s">
        <v>974</v>
      </c>
      <c r="G1255" s="42">
        <v>4</v>
      </c>
      <c r="H1255" s="42">
        <v>1</v>
      </c>
      <c r="I1255" s="42"/>
      <c r="J1255" s="8">
        <v>12.96</v>
      </c>
      <c r="K1255" s="42">
        <v>1</v>
      </c>
      <c r="L1255" s="42" t="s">
        <v>994</v>
      </c>
      <c r="M1255" s="42"/>
      <c r="N1255" s="9" t="s">
        <v>3176</v>
      </c>
      <c r="O1255" s="9">
        <v>239467.15</v>
      </c>
      <c r="P1255" s="9"/>
      <c r="Q1255" s="9"/>
      <c r="R1255" s="42"/>
      <c r="S1255" s="42"/>
      <c r="T1255" s="42"/>
      <c r="U1255" s="42"/>
      <c r="V1255" s="42"/>
      <c r="W1255" s="42"/>
      <c r="X1255" s="42"/>
    </row>
    <row r="1256" spans="1:24" s="5" customFormat="1" ht="38.25">
      <c r="A1256" s="49">
        <v>1245</v>
      </c>
      <c r="B1256" s="11">
        <v>45292</v>
      </c>
      <c r="C1256" s="42" t="s">
        <v>1923</v>
      </c>
      <c r="D1256" s="42" t="s">
        <v>2888</v>
      </c>
      <c r="E1256" s="42" t="s">
        <v>1428</v>
      </c>
      <c r="F1256" s="42" t="s">
        <v>1613</v>
      </c>
      <c r="G1256" s="42">
        <v>22</v>
      </c>
      <c r="H1256" s="42">
        <v>3</v>
      </c>
      <c r="I1256" s="42"/>
      <c r="J1256" s="8">
        <v>52.59</v>
      </c>
      <c r="K1256" s="42">
        <v>1</v>
      </c>
      <c r="L1256" s="42" t="s">
        <v>994</v>
      </c>
      <c r="M1256" s="42"/>
      <c r="N1256" s="9" t="s">
        <v>1484</v>
      </c>
      <c r="O1256" s="9">
        <v>1003085.36</v>
      </c>
      <c r="P1256" s="9"/>
      <c r="Q1256" s="9"/>
      <c r="R1256" s="42" t="s">
        <v>3761</v>
      </c>
      <c r="S1256" s="11">
        <v>43054</v>
      </c>
      <c r="T1256" s="42" t="s">
        <v>266</v>
      </c>
      <c r="U1256" s="42" t="s">
        <v>3762</v>
      </c>
      <c r="V1256" s="42">
        <v>53.44</v>
      </c>
      <c r="W1256" s="42"/>
      <c r="X1256" s="42"/>
    </row>
    <row r="1257" spans="1:24" s="5" customFormat="1" ht="38.25">
      <c r="A1257" s="49">
        <v>1246</v>
      </c>
      <c r="B1257" s="11">
        <v>45292</v>
      </c>
      <c r="C1257" s="42" t="s">
        <v>1923</v>
      </c>
      <c r="D1257" s="42" t="s">
        <v>1400</v>
      </c>
      <c r="E1257" s="42" t="s">
        <v>2629</v>
      </c>
      <c r="F1257" s="42" t="s">
        <v>1613</v>
      </c>
      <c r="G1257" s="42">
        <v>34</v>
      </c>
      <c r="H1257" s="42">
        <v>98</v>
      </c>
      <c r="I1257" s="42"/>
      <c r="J1257" s="8">
        <v>50.04</v>
      </c>
      <c r="K1257" s="42">
        <v>7</v>
      </c>
      <c r="L1257" s="42" t="s">
        <v>994</v>
      </c>
      <c r="M1257" s="42"/>
      <c r="N1257" s="9" t="s">
        <v>1377</v>
      </c>
      <c r="O1257" s="9">
        <v>990574</v>
      </c>
      <c r="P1257" s="9"/>
      <c r="Q1257" s="9"/>
      <c r="R1257" s="42"/>
      <c r="S1257" s="42"/>
      <c r="T1257" s="42"/>
      <c r="U1257" s="42"/>
      <c r="V1257" s="42"/>
      <c r="W1257" s="42"/>
      <c r="X1257" s="42"/>
    </row>
    <row r="1258" spans="1:24" s="5" customFormat="1" ht="51">
      <c r="A1258" s="49">
        <v>1247</v>
      </c>
      <c r="B1258" s="11">
        <v>45292</v>
      </c>
      <c r="C1258" s="42" t="s">
        <v>1923</v>
      </c>
      <c r="D1258" s="42" t="s">
        <v>1401</v>
      </c>
      <c r="E1258" s="42" t="s">
        <v>373</v>
      </c>
      <c r="F1258" s="42" t="s">
        <v>1613</v>
      </c>
      <c r="G1258" s="42">
        <v>36</v>
      </c>
      <c r="H1258" s="42">
        <v>2</v>
      </c>
      <c r="I1258" s="42"/>
      <c r="J1258" s="8">
        <v>50.8</v>
      </c>
      <c r="K1258" s="42">
        <v>1</v>
      </c>
      <c r="L1258" s="42" t="s">
        <v>994</v>
      </c>
      <c r="M1258" s="42"/>
      <c r="N1258" s="9" t="s">
        <v>1976</v>
      </c>
      <c r="O1258" s="9">
        <v>991422.45</v>
      </c>
      <c r="P1258" s="9"/>
      <c r="Q1258" s="9"/>
      <c r="R1258" s="42"/>
      <c r="S1258" s="42"/>
      <c r="T1258" s="42"/>
      <c r="U1258" s="42"/>
      <c r="V1258" s="42"/>
      <c r="W1258" s="42"/>
      <c r="X1258" s="42"/>
    </row>
    <row r="1259" spans="1:24" s="5" customFormat="1" ht="38.25">
      <c r="A1259" s="49">
        <v>1248</v>
      </c>
      <c r="B1259" s="11">
        <v>45292</v>
      </c>
      <c r="C1259" s="42" t="s">
        <v>1923</v>
      </c>
      <c r="D1259" s="42" t="s">
        <v>1402</v>
      </c>
      <c r="E1259" s="42" t="s">
        <v>599</v>
      </c>
      <c r="F1259" s="42" t="s">
        <v>1613</v>
      </c>
      <c r="G1259" s="42">
        <v>38</v>
      </c>
      <c r="H1259" s="42">
        <v>143</v>
      </c>
      <c r="I1259" s="42"/>
      <c r="J1259" s="8">
        <v>50.34</v>
      </c>
      <c r="K1259" s="42">
        <v>9</v>
      </c>
      <c r="L1259" s="42" t="s">
        <v>994</v>
      </c>
      <c r="M1259" s="42"/>
      <c r="N1259" s="9" t="s">
        <v>2503</v>
      </c>
      <c r="O1259" s="9">
        <v>996517.44</v>
      </c>
      <c r="P1259" s="9"/>
      <c r="Q1259" s="9"/>
      <c r="R1259" s="42" t="s">
        <v>619</v>
      </c>
      <c r="S1259" s="11">
        <v>30187</v>
      </c>
      <c r="T1259" s="42" t="s">
        <v>266</v>
      </c>
      <c r="U1259" s="42" t="s">
        <v>516</v>
      </c>
      <c r="V1259" s="42"/>
      <c r="W1259" s="42"/>
      <c r="X1259" s="42"/>
    </row>
    <row r="1260" spans="1:24" s="5" customFormat="1" ht="63.75">
      <c r="A1260" s="49">
        <v>1249</v>
      </c>
      <c r="B1260" s="11">
        <v>45292</v>
      </c>
      <c r="C1260" s="42" t="s">
        <v>1923</v>
      </c>
      <c r="D1260" s="42" t="s">
        <v>3442</v>
      </c>
      <c r="E1260" s="42" t="s">
        <v>2977</v>
      </c>
      <c r="F1260" s="42" t="s">
        <v>1446</v>
      </c>
      <c r="G1260" s="42" t="s">
        <v>3967</v>
      </c>
      <c r="H1260" s="42">
        <v>6</v>
      </c>
      <c r="I1260" s="42"/>
      <c r="J1260" s="8">
        <v>37</v>
      </c>
      <c r="K1260" s="42">
        <v>1</v>
      </c>
      <c r="L1260" s="42" t="s">
        <v>994</v>
      </c>
      <c r="M1260" s="11">
        <v>42818</v>
      </c>
      <c r="N1260" s="9" t="s">
        <v>1853</v>
      </c>
      <c r="O1260" s="9">
        <v>697958.01</v>
      </c>
      <c r="P1260" s="9">
        <v>1210274.5</v>
      </c>
      <c r="Q1260" s="9">
        <v>1210274.5</v>
      </c>
      <c r="R1260" s="42" t="s">
        <v>4008</v>
      </c>
      <c r="S1260" s="11">
        <v>43116</v>
      </c>
      <c r="T1260" s="42" t="s">
        <v>266</v>
      </c>
      <c r="U1260" s="42" t="s">
        <v>4009</v>
      </c>
      <c r="V1260" s="42">
        <v>37</v>
      </c>
      <c r="W1260" s="42"/>
      <c r="X1260" s="42"/>
    </row>
    <row r="1261" spans="1:24" s="5" customFormat="1" ht="38.25">
      <c r="A1261" s="49">
        <v>1250</v>
      </c>
      <c r="B1261" s="11">
        <v>45292</v>
      </c>
      <c r="C1261" s="42" t="s">
        <v>1923</v>
      </c>
      <c r="D1261" s="42"/>
      <c r="E1261" s="42" t="s">
        <v>2230</v>
      </c>
      <c r="F1261" s="42" t="s">
        <v>1146</v>
      </c>
      <c r="G1261" s="42">
        <v>1</v>
      </c>
      <c r="H1261" s="42">
        <v>24</v>
      </c>
      <c r="I1261" s="42"/>
      <c r="J1261" s="8">
        <v>72.81</v>
      </c>
      <c r="K1261" s="42">
        <v>4</v>
      </c>
      <c r="L1261" s="42" t="s">
        <v>994</v>
      </c>
      <c r="M1261" s="42"/>
      <c r="N1261" s="9" t="s">
        <v>2335</v>
      </c>
      <c r="O1261" s="9"/>
      <c r="P1261" s="9"/>
      <c r="Q1261" s="9"/>
      <c r="R1261" s="42" t="s">
        <v>5099</v>
      </c>
      <c r="S1261" s="42"/>
      <c r="T1261" s="42"/>
      <c r="U1261" s="42" t="s">
        <v>4560</v>
      </c>
      <c r="V1261" s="42"/>
      <c r="W1261" s="42"/>
      <c r="X1261" s="42" t="s">
        <v>3960</v>
      </c>
    </row>
    <row r="1262" spans="1:24" s="5" customFormat="1" ht="38.25">
      <c r="A1262" s="49">
        <v>1251</v>
      </c>
      <c r="B1262" s="11">
        <v>45292</v>
      </c>
      <c r="C1262" s="42" t="s">
        <v>1923</v>
      </c>
      <c r="D1262" s="42"/>
      <c r="E1262" s="42" t="s">
        <v>1706</v>
      </c>
      <c r="F1262" s="42" t="s">
        <v>1146</v>
      </c>
      <c r="G1262" s="42">
        <v>2</v>
      </c>
      <c r="H1262" s="42">
        <v>11</v>
      </c>
      <c r="I1262" s="42"/>
      <c r="J1262" s="8">
        <v>34.44</v>
      </c>
      <c r="K1262" s="42">
        <v>4</v>
      </c>
      <c r="L1262" s="42" t="s">
        <v>994</v>
      </c>
      <c r="M1262" s="42"/>
      <c r="N1262" s="9" t="s">
        <v>3467</v>
      </c>
      <c r="O1262" s="9"/>
      <c r="P1262" s="9"/>
      <c r="Q1262" s="9"/>
      <c r="R1262" s="42"/>
      <c r="S1262" s="42"/>
      <c r="T1262" s="42"/>
      <c r="U1262" s="42"/>
      <c r="V1262" s="42"/>
      <c r="W1262" s="42"/>
      <c r="X1262" s="42" t="s">
        <v>3960</v>
      </c>
    </row>
    <row r="1263" spans="1:24" s="5" customFormat="1" ht="38.25">
      <c r="A1263" s="49">
        <v>1252</v>
      </c>
      <c r="B1263" s="11">
        <v>45292</v>
      </c>
      <c r="C1263" s="42" t="s">
        <v>1923</v>
      </c>
      <c r="D1263" s="42" t="s">
        <v>1403</v>
      </c>
      <c r="E1263" s="42" t="s">
        <v>589</v>
      </c>
      <c r="F1263" s="42" t="s">
        <v>1146</v>
      </c>
      <c r="G1263" s="42">
        <v>3</v>
      </c>
      <c r="H1263" s="42">
        <v>5</v>
      </c>
      <c r="I1263" s="42"/>
      <c r="J1263" s="8">
        <v>73.09</v>
      </c>
      <c r="K1263" s="42">
        <v>3</v>
      </c>
      <c r="L1263" s="42" t="s">
        <v>994</v>
      </c>
      <c r="M1263" s="42"/>
      <c r="N1263" s="9" t="s">
        <v>1376</v>
      </c>
      <c r="O1263" s="9">
        <v>1399001.69</v>
      </c>
      <c r="P1263" s="9"/>
      <c r="Q1263" s="9"/>
      <c r="R1263" s="42" t="s">
        <v>4561</v>
      </c>
      <c r="S1263" s="42"/>
      <c r="T1263" s="42"/>
      <c r="U1263" s="42" t="s">
        <v>4562</v>
      </c>
      <c r="V1263" s="42"/>
      <c r="W1263" s="42"/>
      <c r="X1263" s="42"/>
    </row>
    <row r="1264" spans="1:24" s="5" customFormat="1" ht="51">
      <c r="A1264" s="49">
        <v>1253</v>
      </c>
      <c r="B1264" s="11">
        <v>45292</v>
      </c>
      <c r="C1264" s="42" t="s">
        <v>1923</v>
      </c>
      <c r="D1264" s="42" t="s">
        <v>1404</v>
      </c>
      <c r="E1264" s="42" t="s">
        <v>3129</v>
      </c>
      <c r="F1264" s="42" t="s">
        <v>1146</v>
      </c>
      <c r="G1264" s="42">
        <v>3</v>
      </c>
      <c r="H1264" s="42">
        <v>17</v>
      </c>
      <c r="I1264" s="42"/>
      <c r="J1264" s="8">
        <v>74.36</v>
      </c>
      <c r="K1264" s="42">
        <v>1</v>
      </c>
      <c r="L1264" s="42" t="s">
        <v>994</v>
      </c>
      <c r="M1264" s="42"/>
      <c r="N1264" s="9" t="s">
        <v>1376</v>
      </c>
      <c r="O1264" s="9">
        <v>1423881.34</v>
      </c>
      <c r="P1264" s="9"/>
      <c r="Q1264" s="9"/>
      <c r="R1264" s="42" t="s">
        <v>3496</v>
      </c>
      <c r="S1264" s="11">
        <v>43000</v>
      </c>
      <c r="T1264" s="42" t="s">
        <v>266</v>
      </c>
      <c r="U1264" s="42" t="s">
        <v>3497</v>
      </c>
      <c r="V1264" s="42">
        <v>74.36</v>
      </c>
      <c r="W1264" s="42"/>
      <c r="X1264" s="42"/>
    </row>
    <row r="1265" spans="1:24" s="5" customFormat="1" ht="38.25">
      <c r="A1265" s="49">
        <v>1254</v>
      </c>
      <c r="B1265" s="11">
        <v>45292</v>
      </c>
      <c r="C1265" s="42" t="s">
        <v>1923</v>
      </c>
      <c r="D1265" s="42" t="s">
        <v>1405</v>
      </c>
      <c r="E1265" s="42" t="s">
        <v>3130</v>
      </c>
      <c r="F1265" s="42" t="s">
        <v>1146</v>
      </c>
      <c r="G1265" s="42">
        <v>3</v>
      </c>
      <c r="H1265" s="42">
        <v>21</v>
      </c>
      <c r="I1265" s="42"/>
      <c r="J1265" s="8">
        <v>73.87</v>
      </c>
      <c r="K1265" s="42">
        <v>3</v>
      </c>
      <c r="L1265" s="42" t="s">
        <v>994</v>
      </c>
      <c r="M1265" s="42"/>
      <c r="N1265" s="9" t="s">
        <v>1376</v>
      </c>
      <c r="O1265" s="9">
        <v>1414312.24</v>
      </c>
      <c r="P1265" s="9"/>
      <c r="Q1265" s="9"/>
      <c r="R1265" s="42" t="s">
        <v>4886</v>
      </c>
      <c r="S1265" s="42"/>
      <c r="T1265" s="42"/>
      <c r="U1265" s="42" t="s">
        <v>4887</v>
      </c>
      <c r="V1265" s="42"/>
      <c r="W1265" s="42"/>
      <c r="X1265" s="42"/>
    </row>
    <row r="1266" spans="1:24" s="5" customFormat="1" ht="51">
      <c r="A1266" s="49">
        <v>1255</v>
      </c>
      <c r="B1266" s="11">
        <v>45292</v>
      </c>
      <c r="C1266" s="42" t="s">
        <v>1923</v>
      </c>
      <c r="D1266" s="42"/>
      <c r="E1266" s="42" t="s">
        <v>1463</v>
      </c>
      <c r="F1266" s="42" t="s">
        <v>1146</v>
      </c>
      <c r="G1266" s="42">
        <v>4</v>
      </c>
      <c r="H1266" s="42">
        <v>17</v>
      </c>
      <c r="I1266" s="42"/>
      <c r="J1266" s="8">
        <v>41.82</v>
      </c>
      <c r="K1266" s="42">
        <v>1</v>
      </c>
      <c r="L1266" s="42" t="s">
        <v>994</v>
      </c>
      <c r="M1266" s="42"/>
      <c r="N1266" s="9" t="s">
        <v>2745</v>
      </c>
      <c r="O1266" s="9"/>
      <c r="P1266" s="9"/>
      <c r="Q1266" s="9"/>
      <c r="R1266" s="42" t="s">
        <v>4888</v>
      </c>
      <c r="S1266" s="42"/>
      <c r="T1266" s="42"/>
      <c r="U1266" s="42" t="s">
        <v>4889</v>
      </c>
      <c r="V1266" s="42"/>
      <c r="W1266" s="42"/>
      <c r="X1266" s="42" t="s">
        <v>3960</v>
      </c>
    </row>
    <row r="1267" spans="1:24" s="5" customFormat="1" ht="51">
      <c r="A1267" s="49">
        <v>1256</v>
      </c>
      <c r="B1267" s="11">
        <v>45292</v>
      </c>
      <c r="C1267" s="42" t="s">
        <v>1923</v>
      </c>
      <c r="D1267" s="42"/>
      <c r="E1267" s="42" t="s">
        <v>2480</v>
      </c>
      <c r="F1267" s="42" t="s">
        <v>1146</v>
      </c>
      <c r="G1267" s="42">
        <v>4</v>
      </c>
      <c r="H1267" s="42">
        <v>20</v>
      </c>
      <c r="I1267" s="42"/>
      <c r="J1267" s="8">
        <v>41.57</v>
      </c>
      <c r="K1267" s="42">
        <v>1</v>
      </c>
      <c r="L1267" s="42" t="s">
        <v>994</v>
      </c>
      <c r="M1267" s="42"/>
      <c r="N1267" s="9" t="s">
        <v>2745</v>
      </c>
      <c r="O1267" s="9"/>
      <c r="P1267" s="9"/>
      <c r="Q1267" s="9"/>
      <c r="R1267" s="42" t="s">
        <v>4890</v>
      </c>
      <c r="S1267" s="42"/>
      <c r="T1267" s="42"/>
      <c r="U1267" s="42" t="s">
        <v>4891</v>
      </c>
      <c r="V1267" s="42"/>
      <c r="W1267" s="42"/>
      <c r="X1267" s="42" t="s">
        <v>3960</v>
      </c>
    </row>
    <row r="1268" spans="1:24" s="5" customFormat="1" ht="25.5">
      <c r="A1268" s="49">
        <v>1257</v>
      </c>
      <c r="B1268" s="11">
        <v>45292</v>
      </c>
      <c r="C1268" s="42" t="s">
        <v>1923</v>
      </c>
      <c r="D1268" s="42" t="s">
        <v>1406</v>
      </c>
      <c r="E1268" s="42" t="s">
        <v>3150</v>
      </c>
      <c r="F1268" s="42" t="s">
        <v>1146</v>
      </c>
      <c r="G1268" s="42">
        <v>8</v>
      </c>
      <c r="H1268" s="42">
        <v>45</v>
      </c>
      <c r="I1268" s="42"/>
      <c r="J1268" s="8">
        <v>41.45</v>
      </c>
      <c r="K1268" s="42">
        <v>4</v>
      </c>
      <c r="L1268" s="42" t="s">
        <v>994</v>
      </c>
      <c r="M1268" s="42"/>
      <c r="N1268" s="9" t="s">
        <v>1514</v>
      </c>
      <c r="O1268" s="9">
        <v>792321.07</v>
      </c>
      <c r="P1268" s="9"/>
      <c r="Q1268" s="9"/>
      <c r="R1268" s="42" t="s">
        <v>82</v>
      </c>
      <c r="S1268" s="11">
        <v>28943</v>
      </c>
      <c r="T1268" s="42" t="s">
        <v>266</v>
      </c>
      <c r="U1268" s="42" t="s">
        <v>83</v>
      </c>
      <c r="V1268" s="42"/>
      <c r="W1268" s="42"/>
      <c r="X1268" s="42"/>
    </row>
    <row r="1269" spans="1:24" s="5" customFormat="1" ht="25.5">
      <c r="A1269" s="49">
        <v>1258</v>
      </c>
      <c r="B1269" s="11">
        <v>45292</v>
      </c>
      <c r="C1269" s="42" t="s">
        <v>1923</v>
      </c>
      <c r="D1269" s="42"/>
      <c r="E1269" s="42" t="s">
        <v>2183</v>
      </c>
      <c r="F1269" s="42" t="s">
        <v>1146</v>
      </c>
      <c r="G1269" s="42" t="s">
        <v>2221</v>
      </c>
      <c r="H1269" s="42">
        <v>23</v>
      </c>
      <c r="I1269" s="42"/>
      <c r="J1269" s="8">
        <v>50.49</v>
      </c>
      <c r="K1269" s="42">
        <v>3</v>
      </c>
      <c r="L1269" s="42" t="s">
        <v>994</v>
      </c>
      <c r="M1269" s="42"/>
      <c r="N1269" s="9" t="s">
        <v>201</v>
      </c>
      <c r="O1269" s="9"/>
      <c r="P1269" s="9"/>
      <c r="Q1269" s="9"/>
      <c r="R1269" s="42"/>
      <c r="S1269" s="42"/>
      <c r="T1269" s="42"/>
      <c r="U1269" s="42"/>
      <c r="V1269" s="42"/>
      <c r="W1269" s="42"/>
      <c r="X1269" s="42" t="s">
        <v>3960</v>
      </c>
    </row>
    <row r="1270" spans="1:24" s="5" customFormat="1" ht="51">
      <c r="A1270" s="49">
        <v>1259</v>
      </c>
      <c r="B1270" s="11">
        <v>45292</v>
      </c>
      <c r="C1270" s="42" t="s">
        <v>1923</v>
      </c>
      <c r="D1270" s="42"/>
      <c r="E1270" s="42" t="s">
        <v>2753</v>
      </c>
      <c r="F1270" s="42" t="s">
        <v>1146</v>
      </c>
      <c r="G1270" s="42">
        <v>10</v>
      </c>
      <c r="H1270" s="42">
        <v>33</v>
      </c>
      <c r="I1270" s="42"/>
      <c r="J1270" s="8">
        <v>42.7</v>
      </c>
      <c r="K1270" s="42">
        <v>1</v>
      </c>
      <c r="L1270" s="42" t="s">
        <v>994</v>
      </c>
      <c r="M1270" s="42"/>
      <c r="N1270" s="9" t="s">
        <v>3424</v>
      </c>
      <c r="O1270" s="9"/>
      <c r="P1270" s="9"/>
      <c r="Q1270" s="9"/>
      <c r="R1270" s="42" t="s">
        <v>6151</v>
      </c>
      <c r="S1270" s="11">
        <v>45279</v>
      </c>
      <c r="T1270" s="42" t="s">
        <v>266</v>
      </c>
      <c r="U1270" s="42" t="s">
        <v>6152</v>
      </c>
      <c r="V1270" s="42"/>
      <c r="W1270" s="42"/>
      <c r="X1270" s="42" t="s">
        <v>3960</v>
      </c>
    </row>
    <row r="1271" spans="1:24" s="5" customFormat="1" ht="38.25">
      <c r="A1271" s="49">
        <v>1260</v>
      </c>
      <c r="B1271" s="11">
        <v>45292</v>
      </c>
      <c r="C1271" s="42" t="s">
        <v>1923</v>
      </c>
      <c r="D1271" s="42"/>
      <c r="E1271" s="42" t="s">
        <v>1505</v>
      </c>
      <c r="F1271" s="42" t="s">
        <v>1146</v>
      </c>
      <c r="G1271" s="42">
        <v>10</v>
      </c>
      <c r="H1271" s="42">
        <v>48</v>
      </c>
      <c r="I1271" s="42"/>
      <c r="J1271" s="8">
        <v>30.11</v>
      </c>
      <c r="K1271" s="42">
        <v>4</v>
      </c>
      <c r="L1271" s="42" t="s">
        <v>994</v>
      </c>
      <c r="M1271" s="42"/>
      <c r="N1271" s="9" t="s">
        <v>3424</v>
      </c>
      <c r="O1271" s="9"/>
      <c r="P1271" s="9"/>
      <c r="Q1271" s="9"/>
      <c r="R1271" s="42" t="s">
        <v>84</v>
      </c>
      <c r="S1271" s="11">
        <v>30190</v>
      </c>
      <c r="T1271" s="42" t="s">
        <v>266</v>
      </c>
      <c r="U1271" s="42" t="s">
        <v>85</v>
      </c>
      <c r="V1271" s="42"/>
      <c r="W1271" s="42"/>
      <c r="X1271" s="42" t="s">
        <v>3960</v>
      </c>
    </row>
    <row r="1272" spans="1:24" s="5" customFormat="1" ht="38.25">
      <c r="A1272" s="49">
        <v>1261</v>
      </c>
      <c r="B1272" s="11">
        <v>45292</v>
      </c>
      <c r="C1272" s="42" t="s">
        <v>1923</v>
      </c>
      <c r="D1272" s="42" t="s">
        <v>2803</v>
      </c>
      <c r="E1272" s="42" t="s">
        <v>603</v>
      </c>
      <c r="F1272" s="42" t="s">
        <v>1702</v>
      </c>
      <c r="G1272" s="42">
        <v>1</v>
      </c>
      <c r="H1272" s="42">
        <v>66</v>
      </c>
      <c r="I1272" s="42" t="s">
        <v>604</v>
      </c>
      <c r="J1272" s="8">
        <f>50.9*1/3</f>
        <v>16.966666666666665</v>
      </c>
      <c r="K1272" s="42">
        <v>4</v>
      </c>
      <c r="L1272" s="42" t="s">
        <v>994</v>
      </c>
      <c r="M1272" s="42"/>
      <c r="N1272" s="9" t="s">
        <v>602</v>
      </c>
      <c r="O1272" s="9">
        <v>331145.05</v>
      </c>
      <c r="P1272" s="9"/>
      <c r="Q1272" s="9"/>
      <c r="R1272" s="42"/>
      <c r="S1272" s="42"/>
      <c r="T1272" s="42"/>
      <c r="U1272" s="42"/>
      <c r="V1272" s="42"/>
      <c r="W1272" s="42"/>
      <c r="X1272" s="42"/>
    </row>
    <row r="1273" spans="1:24" s="5" customFormat="1" ht="51">
      <c r="A1273" s="49">
        <v>1262</v>
      </c>
      <c r="B1273" s="11">
        <v>45292</v>
      </c>
      <c r="C1273" s="42" t="s">
        <v>1923</v>
      </c>
      <c r="D1273" s="42"/>
      <c r="E1273" s="42" t="s">
        <v>1939</v>
      </c>
      <c r="F1273" s="42" t="s">
        <v>1702</v>
      </c>
      <c r="G1273" s="42">
        <v>3</v>
      </c>
      <c r="H1273" s="42">
        <v>66</v>
      </c>
      <c r="I1273" s="42"/>
      <c r="J1273" s="8">
        <v>49.75</v>
      </c>
      <c r="K1273" s="42">
        <v>5</v>
      </c>
      <c r="L1273" s="42" t="s">
        <v>994</v>
      </c>
      <c r="M1273" s="42"/>
      <c r="N1273" s="9" t="s">
        <v>1929</v>
      </c>
      <c r="O1273" s="9"/>
      <c r="P1273" s="9"/>
      <c r="Q1273" s="9"/>
      <c r="R1273" s="42" t="s">
        <v>4403</v>
      </c>
      <c r="S1273" s="11"/>
      <c r="T1273" s="42"/>
      <c r="U1273" s="42" t="s">
        <v>4563</v>
      </c>
      <c r="V1273" s="42"/>
      <c r="W1273" s="42"/>
      <c r="X1273" s="42" t="s">
        <v>3960</v>
      </c>
    </row>
    <row r="1274" spans="1:24" s="5" customFormat="1" ht="38.25">
      <c r="A1274" s="49">
        <v>1263</v>
      </c>
      <c r="B1274" s="11">
        <v>45292</v>
      </c>
      <c r="C1274" s="42" t="s">
        <v>1923</v>
      </c>
      <c r="D1274" s="42"/>
      <c r="E1274" s="42" t="s">
        <v>1026</v>
      </c>
      <c r="F1274" s="42" t="s">
        <v>1702</v>
      </c>
      <c r="G1274" s="42">
        <v>4</v>
      </c>
      <c r="H1274" s="42">
        <v>28</v>
      </c>
      <c r="I1274" s="42"/>
      <c r="J1274" s="8">
        <v>43.11</v>
      </c>
      <c r="K1274" s="42">
        <v>4</v>
      </c>
      <c r="L1274" s="42" t="s">
        <v>994</v>
      </c>
      <c r="M1274" s="42"/>
      <c r="N1274" s="9" t="s">
        <v>2897</v>
      </c>
      <c r="O1274" s="9"/>
      <c r="P1274" s="9"/>
      <c r="Q1274" s="9"/>
      <c r="R1274" s="42" t="s">
        <v>4565</v>
      </c>
      <c r="S1274" s="42"/>
      <c r="T1274" s="42"/>
      <c r="U1274" s="42" t="s">
        <v>4564</v>
      </c>
      <c r="V1274" s="42"/>
      <c r="W1274" s="42"/>
      <c r="X1274" s="42" t="s">
        <v>3960</v>
      </c>
    </row>
    <row r="1275" spans="1:24" s="5" customFormat="1" ht="63.75">
      <c r="A1275" s="49">
        <v>1264</v>
      </c>
      <c r="B1275" s="11">
        <v>45292</v>
      </c>
      <c r="C1275" s="42" t="s">
        <v>1923</v>
      </c>
      <c r="D1275" s="42" t="s">
        <v>1407</v>
      </c>
      <c r="E1275" s="42" t="s">
        <v>1628</v>
      </c>
      <c r="F1275" s="42" t="s">
        <v>1702</v>
      </c>
      <c r="G1275" s="42">
        <v>5</v>
      </c>
      <c r="H1275" s="42">
        <v>20</v>
      </c>
      <c r="I1275" s="42"/>
      <c r="J1275" s="8">
        <v>42.99</v>
      </c>
      <c r="K1275" s="42">
        <v>2</v>
      </c>
      <c r="L1275" s="42" t="s">
        <v>994</v>
      </c>
      <c r="M1275" s="42"/>
      <c r="N1275" s="9" t="s">
        <v>679</v>
      </c>
      <c r="O1275" s="9">
        <v>840899.83</v>
      </c>
      <c r="P1275" s="9"/>
      <c r="Q1275" s="9"/>
      <c r="R1275" s="42" t="s">
        <v>4710</v>
      </c>
      <c r="S1275" s="11" t="s">
        <v>4711</v>
      </c>
      <c r="T1275" s="42" t="s">
        <v>4579</v>
      </c>
      <c r="U1275" s="42" t="s">
        <v>4709</v>
      </c>
      <c r="V1275" s="42"/>
      <c r="W1275" s="42"/>
      <c r="X1275" s="42"/>
    </row>
    <row r="1276" spans="1:24" s="5" customFormat="1" ht="25.5">
      <c r="A1276" s="49">
        <v>1265</v>
      </c>
      <c r="B1276" s="11">
        <v>45292</v>
      </c>
      <c r="C1276" s="42" t="s">
        <v>1923</v>
      </c>
      <c r="D1276" s="42" t="s">
        <v>1408</v>
      </c>
      <c r="E1276" s="42" t="s">
        <v>2339</v>
      </c>
      <c r="F1276" s="42" t="s">
        <v>1702</v>
      </c>
      <c r="G1276" s="42">
        <v>5</v>
      </c>
      <c r="H1276" s="42">
        <v>43</v>
      </c>
      <c r="I1276" s="42"/>
      <c r="J1276" s="8">
        <v>42.89</v>
      </c>
      <c r="K1276" s="42">
        <v>2</v>
      </c>
      <c r="L1276" s="42" t="s">
        <v>994</v>
      </c>
      <c r="M1276" s="42"/>
      <c r="N1276" s="9" t="s">
        <v>679</v>
      </c>
      <c r="O1276" s="9">
        <v>838944.25</v>
      </c>
      <c r="P1276" s="9"/>
      <c r="Q1276" s="9"/>
      <c r="R1276" s="42" t="s">
        <v>4567</v>
      </c>
      <c r="S1276" s="42"/>
      <c r="T1276" s="42"/>
      <c r="U1276" s="42" t="s">
        <v>4566</v>
      </c>
      <c r="V1276" s="42"/>
      <c r="W1276" s="42"/>
      <c r="X1276" s="42"/>
    </row>
    <row r="1277" spans="1:24" s="5" customFormat="1" ht="41.25" customHeight="1">
      <c r="A1277" s="49">
        <v>1266</v>
      </c>
      <c r="B1277" s="11">
        <v>45292</v>
      </c>
      <c r="C1277" s="42" t="s">
        <v>1923</v>
      </c>
      <c r="D1277" s="42" t="s">
        <v>1409</v>
      </c>
      <c r="E1277" s="42" t="s">
        <v>1206</v>
      </c>
      <c r="F1277" s="42" t="s">
        <v>1702</v>
      </c>
      <c r="G1277" s="42">
        <v>6</v>
      </c>
      <c r="H1277" s="42">
        <v>1</v>
      </c>
      <c r="I1277" s="42"/>
      <c r="J1277" s="8">
        <v>69.599999999999994</v>
      </c>
      <c r="K1277" s="42">
        <v>1</v>
      </c>
      <c r="L1277" s="42" t="s">
        <v>994</v>
      </c>
      <c r="M1277" s="42"/>
      <c r="N1277" s="9" t="s">
        <v>3650</v>
      </c>
      <c r="O1277" s="9">
        <v>1361084.38</v>
      </c>
      <c r="P1277" s="9"/>
      <c r="Q1277" s="9"/>
      <c r="R1277" s="42" t="s">
        <v>86</v>
      </c>
      <c r="S1277" s="11">
        <v>35675</v>
      </c>
      <c r="T1277" s="42" t="s">
        <v>266</v>
      </c>
      <c r="U1277" s="42" t="s">
        <v>245</v>
      </c>
      <c r="V1277" s="42"/>
      <c r="W1277" s="42"/>
      <c r="X1277" s="42"/>
    </row>
    <row r="1278" spans="1:24" s="5" customFormat="1" ht="38.25">
      <c r="A1278" s="49">
        <v>1267</v>
      </c>
      <c r="B1278" s="11">
        <v>45292</v>
      </c>
      <c r="C1278" s="42" t="s">
        <v>1923</v>
      </c>
      <c r="D1278" s="42" t="s">
        <v>1410</v>
      </c>
      <c r="E1278" s="42" t="s">
        <v>99</v>
      </c>
      <c r="F1278" s="42" t="s">
        <v>1702</v>
      </c>
      <c r="G1278" s="42">
        <v>6</v>
      </c>
      <c r="H1278" s="42">
        <v>49</v>
      </c>
      <c r="I1278" s="42"/>
      <c r="J1278" s="8">
        <v>50.21</v>
      </c>
      <c r="K1278" s="42">
        <v>4</v>
      </c>
      <c r="L1278" s="42" t="s">
        <v>994</v>
      </c>
      <c r="M1278" s="42"/>
      <c r="N1278" s="9" t="s">
        <v>3650</v>
      </c>
      <c r="O1278" s="9">
        <v>981701.66</v>
      </c>
      <c r="P1278" s="9"/>
      <c r="Q1278" s="9"/>
      <c r="R1278" s="42" t="s">
        <v>244</v>
      </c>
      <c r="S1278" s="11">
        <v>33682</v>
      </c>
      <c r="T1278" s="42" t="s">
        <v>266</v>
      </c>
      <c r="U1278" s="42" t="s">
        <v>246</v>
      </c>
      <c r="V1278" s="42"/>
      <c r="W1278" s="42"/>
      <c r="X1278" s="42"/>
    </row>
    <row r="1279" spans="1:24" s="5" customFormat="1" ht="25.5">
      <c r="A1279" s="49">
        <v>1268</v>
      </c>
      <c r="B1279" s="11">
        <v>45292</v>
      </c>
      <c r="C1279" s="42" t="s">
        <v>1923</v>
      </c>
      <c r="D1279" s="42"/>
      <c r="E1279" s="42" t="s">
        <v>1312</v>
      </c>
      <c r="F1279" s="42" t="s">
        <v>1702</v>
      </c>
      <c r="G1279" s="42">
        <v>7</v>
      </c>
      <c r="H1279" s="42">
        <v>49</v>
      </c>
      <c r="I1279" s="42"/>
      <c r="J1279" s="8">
        <v>50.15</v>
      </c>
      <c r="K1279" s="42">
        <v>4</v>
      </c>
      <c r="L1279" s="42" t="s">
        <v>994</v>
      </c>
      <c r="M1279" s="42"/>
      <c r="N1279" s="9" t="s">
        <v>1378</v>
      </c>
      <c r="O1279" s="9"/>
      <c r="P1279" s="9"/>
      <c r="Q1279" s="9"/>
      <c r="R1279" s="42" t="s">
        <v>4568</v>
      </c>
      <c r="S1279" s="42"/>
      <c r="T1279" s="42"/>
      <c r="U1279" s="42" t="s">
        <v>4569</v>
      </c>
      <c r="V1279" s="42"/>
      <c r="W1279" s="42"/>
      <c r="X1279" s="42" t="s">
        <v>3960</v>
      </c>
    </row>
    <row r="1280" spans="1:24" s="5" customFormat="1" ht="38.25">
      <c r="A1280" s="49">
        <v>1269</v>
      </c>
      <c r="B1280" s="11">
        <v>45292</v>
      </c>
      <c r="C1280" s="42" t="s">
        <v>1923</v>
      </c>
      <c r="D1280" s="42" t="s">
        <v>1411</v>
      </c>
      <c r="E1280" s="42" t="s">
        <v>3643</v>
      </c>
      <c r="F1280" s="42" t="s">
        <v>1702</v>
      </c>
      <c r="G1280" s="42">
        <v>8</v>
      </c>
      <c r="H1280" s="42">
        <v>53</v>
      </c>
      <c r="I1280" s="42"/>
      <c r="J1280" s="8">
        <v>50.8</v>
      </c>
      <c r="K1280" s="42">
        <v>5</v>
      </c>
      <c r="L1280" s="42" t="s">
        <v>994</v>
      </c>
      <c r="M1280" s="42"/>
      <c r="N1280" s="9" t="s">
        <v>1977</v>
      </c>
      <c r="O1280" s="9">
        <v>1008466.36</v>
      </c>
      <c r="P1280" s="9"/>
      <c r="Q1280" s="9"/>
      <c r="R1280" s="42" t="s">
        <v>4570</v>
      </c>
      <c r="S1280" s="42"/>
      <c r="T1280" s="42"/>
      <c r="U1280" s="42" t="s">
        <v>4571</v>
      </c>
      <c r="V1280" s="42"/>
      <c r="W1280" s="42"/>
      <c r="X1280" s="42"/>
    </row>
    <row r="1281" spans="1:24" s="5" customFormat="1" ht="51">
      <c r="A1281" s="49">
        <v>1270</v>
      </c>
      <c r="B1281" s="11">
        <v>45292</v>
      </c>
      <c r="C1281" s="42" t="s">
        <v>1923</v>
      </c>
      <c r="D1281" s="42" t="s">
        <v>2037</v>
      </c>
      <c r="E1281" s="42" t="s">
        <v>3644</v>
      </c>
      <c r="F1281" s="42" t="s">
        <v>1702</v>
      </c>
      <c r="G1281" s="42">
        <v>8</v>
      </c>
      <c r="H1281" s="42">
        <v>55</v>
      </c>
      <c r="I1281" s="42"/>
      <c r="J1281" s="8">
        <v>44.46</v>
      </c>
      <c r="K1281" s="42">
        <v>5</v>
      </c>
      <c r="L1281" s="42" t="s">
        <v>994</v>
      </c>
      <c r="M1281" s="42"/>
      <c r="N1281" s="9" t="s">
        <v>1977</v>
      </c>
      <c r="O1281" s="9">
        <v>883400.65</v>
      </c>
      <c r="P1281" s="9"/>
      <c r="Q1281" s="9"/>
      <c r="R1281" s="42" t="s">
        <v>4647</v>
      </c>
      <c r="S1281" s="11">
        <v>43523</v>
      </c>
      <c r="T1281" s="42" t="s">
        <v>266</v>
      </c>
      <c r="U1281" s="42" t="s">
        <v>4039</v>
      </c>
      <c r="V1281" s="42">
        <v>44.46</v>
      </c>
      <c r="W1281" s="42"/>
      <c r="X1281" s="42"/>
    </row>
    <row r="1282" spans="1:24" s="5" customFormat="1" ht="38.25">
      <c r="A1282" s="49">
        <v>1271</v>
      </c>
      <c r="B1282" s="11">
        <v>45292</v>
      </c>
      <c r="C1282" s="42" t="s">
        <v>1923</v>
      </c>
      <c r="D1282" s="42" t="s">
        <v>2038</v>
      </c>
      <c r="E1282" s="42" t="s">
        <v>166</v>
      </c>
      <c r="F1282" s="42" t="s">
        <v>3032</v>
      </c>
      <c r="G1282" s="42" t="s">
        <v>1693</v>
      </c>
      <c r="H1282" s="42">
        <v>30</v>
      </c>
      <c r="I1282" s="42"/>
      <c r="J1282" s="8">
        <v>60.7</v>
      </c>
      <c r="K1282" s="42">
        <v>5</v>
      </c>
      <c r="L1282" s="42" t="s">
        <v>994</v>
      </c>
      <c r="M1282" s="42"/>
      <c r="N1282" s="9" t="s">
        <v>3443</v>
      </c>
      <c r="O1282" s="9">
        <v>1094180.67</v>
      </c>
      <c r="P1282" s="9">
        <v>1094180.67</v>
      </c>
      <c r="Q1282" s="9">
        <v>1094180.67</v>
      </c>
      <c r="R1282" s="42" t="s">
        <v>247</v>
      </c>
      <c r="S1282" s="11">
        <v>34284</v>
      </c>
      <c r="T1282" s="42" t="s">
        <v>266</v>
      </c>
      <c r="U1282" s="42" t="s">
        <v>248</v>
      </c>
      <c r="V1282" s="42"/>
      <c r="W1282" s="42"/>
      <c r="X1282" s="42"/>
    </row>
    <row r="1283" spans="1:24" s="5" customFormat="1" ht="51">
      <c r="A1283" s="49">
        <v>1272</v>
      </c>
      <c r="B1283" s="11">
        <v>45292</v>
      </c>
      <c r="C1283" s="42" t="s">
        <v>1923</v>
      </c>
      <c r="D1283" s="42" t="s">
        <v>3968</v>
      </c>
      <c r="E1283" s="42" t="s">
        <v>1204</v>
      </c>
      <c r="F1283" s="42" t="s">
        <v>3032</v>
      </c>
      <c r="G1283" s="42">
        <v>3</v>
      </c>
      <c r="H1283" s="42"/>
      <c r="I1283" s="42" t="s">
        <v>899</v>
      </c>
      <c r="J1283" s="8">
        <f>185.36*130/1000</f>
        <v>24.096800000000002</v>
      </c>
      <c r="K1283" s="42"/>
      <c r="L1283" s="42" t="s">
        <v>994</v>
      </c>
      <c r="M1283" s="42"/>
      <c r="N1283" s="9" t="s">
        <v>2218</v>
      </c>
      <c r="O1283" s="9"/>
      <c r="P1283" s="9"/>
      <c r="Q1283" s="9"/>
      <c r="R1283" s="42" t="s">
        <v>4892</v>
      </c>
      <c r="S1283" s="42"/>
      <c r="T1283" s="42"/>
      <c r="U1283" s="42" t="s">
        <v>4893</v>
      </c>
      <c r="V1283" s="42"/>
      <c r="W1283" s="42"/>
      <c r="X1283" s="42"/>
    </row>
    <row r="1284" spans="1:24" s="5" customFormat="1" ht="63.75">
      <c r="A1284" s="49">
        <v>1273</v>
      </c>
      <c r="B1284" s="11">
        <v>45292</v>
      </c>
      <c r="C1284" s="42" t="s">
        <v>650</v>
      </c>
      <c r="D1284" s="42" t="s">
        <v>3508</v>
      </c>
      <c r="E1284" s="42" t="s">
        <v>923</v>
      </c>
      <c r="F1284" s="42" t="s">
        <v>894</v>
      </c>
      <c r="G1284" s="42">
        <v>25</v>
      </c>
      <c r="H1284" s="42"/>
      <c r="I1284" s="42" t="s">
        <v>3509</v>
      </c>
      <c r="J1284" s="8">
        <v>23.44</v>
      </c>
      <c r="K1284" s="42"/>
      <c r="L1284" s="42" t="s">
        <v>994</v>
      </c>
      <c r="M1284" s="11">
        <v>42640</v>
      </c>
      <c r="N1284" s="9" t="s">
        <v>3507</v>
      </c>
      <c r="O1284" s="9"/>
      <c r="P1284" s="9">
        <v>112735.84</v>
      </c>
      <c r="Q1284" s="9">
        <v>44611.81</v>
      </c>
      <c r="R1284" s="42" t="s">
        <v>1538</v>
      </c>
      <c r="S1284" s="11">
        <v>30742</v>
      </c>
      <c r="T1284" s="42" t="s">
        <v>266</v>
      </c>
      <c r="U1284" s="42" t="s">
        <v>1527</v>
      </c>
      <c r="V1284" s="42">
        <v>20.7</v>
      </c>
      <c r="W1284" s="42"/>
      <c r="X1284" s="42"/>
    </row>
    <row r="1285" spans="1:24" s="5" customFormat="1" ht="38.25">
      <c r="A1285" s="49">
        <v>1274</v>
      </c>
      <c r="B1285" s="11">
        <v>45292</v>
      </c>
      <c r="C1285" s="42" t="s">
        <v>1923</v>
      </c>
      <c r="D1285" s="42" t="s">
        <v>2039</v>
      </c>
      <c r="E1285" s="42" t="s">
        <v>747</v>
      </c>
      <c r="F1285" s="42" t="s">
        <v>1837</v>
      </c>
      <c r="G1285" s="42">
        <v>146</v>
      </c>
      <c r="H1285" s="42">
        <v>1</v>
      </c>
      <c r="I1285" s="42"/>
      <c r="J1285" s="8">
        <v>26.5</v>
      </c>
      <c r="K1285" s="42">
        <v>1</v>
      </c>
      <c r="L1285" s="42" t="s">
        <v>994</v>
      </c>
      <c r="M1285" s="42"/>
      <c r="N1285" s="9" t="s">
        <v>2372</v>
      </c>
      <c r="O1285" s="9">
        <v>419988.54</v>
      </c>
      <c r="P1285" s="9"/>
      <c r="Q1285" s="9"/>
      <c r="R1285" s="42"/>
      <c r="S1285" s="11"/>
      <c r="T1285" s="42"/>
      <c r="U1285" s="42"/>
      <c r="V1285" s="42"/>
      <c r="W1285" s="42"/>
      <c r="X1285" s="42" t="s">
        <v>4073</v>
      </c>
    </row>
    <row r="1286" spans="1:24" s="5" customFormat="1" ht="38.25">
      <c r="A1286" s="49">
        <v>1275</v>
      </c>
      <c r="B1286" s="11">
        <v>45292</v>
      </c>
      <c r="C1286" s="42" t="s">
        <v>1923</v>
      </c>
      <c r="D1286" s="42" t="s">
        <v>5337</v>
      </c>
      <c r="E1286" s="42" t="s">
        <v>1867</v>
      </c>
      <c r="F1286" s="42" t="s">
        <v>1837</v>
      </c>
      <c r="G1286" s="42">
        <v>146</v>
      </c>
      <c r="H1286" s="42">
        <v>3</v>
      </c>
      <c r="I1286" s="42"/>
      <c r="J1286" s="8">
        <v>30.1</v>
      </c>
      <c r="K1286" s="42">
        <v>1</v>
      </c>
      <c r="L1286" s="42" t="s">
        <v>994</v>
      </c>
      <c r="M1286" s="11">
        <v>44995</v>
      </c>
      <c r="N1286" s="9" t="s">
        <v>5338</v>
      </c>
      <c r="O1286" s="9">
        <v>554458.56000000006</v>
      </c>
      <c r="P1286" s="9">
        <v>554458.56000000006</v>
      </c>
      <c r="Q1286" s="9">
        <v>554458.56000000006</v>
      </c>
      <c r="R1286" s="42"/>
      <c r="S1286" s="11"/>
      <c r="T1286" s="42"/>
      <c r="U1286" s="42"/>
      <c r="V1286" s="42"/>
      <c r="W1286" s="42"/>
      <c r="X1286" s="42" t="s">
        <v>4073</v>
      </c>
    </row>
    <row r="1287" spans="1:24" s="5" customFormat="1" ht="26.25" customHeight="1">
      <c r="A1287" s="49">
        <v>1276</v>
      </c>
      <c r="B1287" s="11">
        <v>45292</v>
      </c>
      <c r="C1287" s="42" t="s">
        <v>1923</v>
      </c>
      <c r="D1287" s="42" t="s">
        <v>2040</v>
      </c>
      <c r="E1287" s="42" t="s">
        <v>1061</v>
      </c>
      <c r="F1287" s="42" t="s">
        <v>1837</v>
      </c>
      <c r="G1287" s="42">
        <v>146</v>
      </c>
      <c r="H1287" s="42">
        <v>4</v>
      </c>
      <c r="I1287" s="42"/>
      <c r="J1287" s="8">
        <v>36.01</v>
      </c>
      <c r="K1287" s="42">
        <v>1</v>
      </c>
      <c r="L1287" s="42" t="s">
        <v>994</v>
      </c>
      <c r="M1287" s="42"/>
      <c r="N1287" s="9" t="s">
        <v>2372</v>
      </c>
      <c r="O1287" s="9">
        <v>644719.25</v>
      </c>
      <c r="P1287" s="9"/>
      <c r="Q1287" s="9"/>
      <c r="R1287" s="42"/>
      <c r="S1287" s="42"/>
      <c r="T1287" s="42"/>
      <c r="U1287" s="42"/>
      <c r="V1287" s="42"/>
      <c r="W1287" s="42"/>
      <c r="X1287" s="42" t="s">
        <v>4073</v>
      </c>
    </row>
    <row r="1288" spans="1:24" s="5" customFormat="1" ht="38.25">
      <c r="A1288" s="49">
        <v>1277</v>
      </c>
      <c r="B1288" s="11">
        <v>45292</v>
      </c>
      <c r="C1288" s="42" t="s">
        <v>1923</v>
      </c>
      <c r="D1288" s="42" t="s">
        <v>5034</v>
      </c>
      <c r="E1288" s="42" t="s">
        <v>4159</v>
      </c>
      <c r="F1288" s="42" t="s">
        <v>1837</v>
      </c>
      <c r="G1288" s="42">
        <v>146</v>
      </c>
      <c r="H1288" s="42">
        <v>5</v>
      </c>
      <c r="I1288" s="42"/>
      <c r="J1288" s="8">
        <v>18.600000000000001</v>
      </c>
      <c r="K1288" s="42">
        <v>1</v>
      </c>
      <c r="L1288" s="42" t="s">
        <v>994</v>
      </c>
      <c r="M1288" s="42"/>
      <c r="N1288" s="9" t="s">
        <v>5035</v>
      </c>
      <c r="O1288" s="9">
        <v>342622.23</v>
      </c>
      <c r="P1288" s="9">
        <v>750000</v>
      </c>
      <c r="Q1288" s="9">
        <v>0</v>
      </c>
      <c r="R1288" s="42"/>
      <c r="S1288" s="42"/>
      <c r="T1288" s="42"/>
      <c r="U1288" s="42"/>
      <c r="V1288" s="42"/>
      <c r="W1288" s="42"/>
      <c r="X1288" s="42" t="s">
        <v>4072</v>
      </c>
    </row>
    <row r="1289" spans="1:24" s="5" customFormat="1" ht="38.25">
      <c r="A1289" s="49">
        <v>1278</v>
      </c>
      <c r="B1289" s="11">
        <v>45292</v>
      </c>
      <c r="C1289" s="42" t="s">
        <v>1923</v>
      </c>
      <c r="D1289" s="42" t="s">
        <v>5036</v>
      </c>
      <c r="E1289" s="42" t="s">
        <v>5043</v>
      </c>
      <c r="F1289" s="42" t="s">
        <v>1837</v>
      </c>
      <c r="G1289" s="42">
        <v>146</v>
      </c>
      <c r="H1289" s="42">
        <v>6</v>
      </c>
      <c r="I1289" s="42"/>
      <c r="J1289" s="8">
        <v>49.6</v>
      </c>
      <c r="K1289" s="42">
        <v>1</v>
      </c>
      <c r="L1289" s="42" t="s">
        <v>994</v>
      </c>
      <c r="M1289" s="42"/>
      <c r="N1289" s="9" t="s">
        <v>5037</v>
      </c>
      <c r="O1289" s="9">
        <v>913659.28</v>
      </c>
      <c r="P1289" s="9">
        <v>2000000</v>
      </c>
      <c r="Q1289" s="9">
        <v>0</v>
      </c>
      <c r="R1289" s="42"/>
      <c r="S1289" s="42"/>
      <c r="T1289" s="42"/>
      <c r="U1289" s="42"/>
      <c r="V1289" s="42"/>
      <c r="W1289" s="42"/>
      <c r="X1289" s="42" t="s">
        <v>4072</v>
      </c>
    </row>
    <row r="1290" spans="1:24" s="5" customFormat="1" ht="25.5">
      <c r="A1290" s="49">
        <v>1279</v>
      </c>
      <c r="B1290" s="11">
        <v>45292</v>
      </c>
      <c r="C1290" s="42" t="s">
        <v>1923</v>
      </c>
      <c r="D1290" s="42" t="s">
        <v>2041</v>
      </c>
      <c r="E1290" s="42" t="s">
        <v>1867</v>
      </c>
      <c r="F1290" s="42" t="s">
        <v>1837</v>
      </c>
      <c r="G1290" s="42">
        <v>161</v>
      </c>
      <c r="H1290" s="42">
        <v>2</v>
      </c>
      <c r="I1290" s="42"/>
      <c r="J1290" s="8">
        <v>38.5</v>
      </c>
      <c r="K1290" s="42">
        <v>1</v>
      </c>
      <c r="L1290" s="42" t="s">
        <v>994</v>
      </c>
      <c r="M1290" s="42"/>
      <c r="N1290" s="9" t="s">
        <v>2372</v>
      </c>
      <c r="O1290" s="9">
        <v>732590.43</v>
      </c>
      <c r="P1290" s="9"/>
      <c r="Q1290" s="9"/>
      <c r="R1290" s="42" t="s">
        <v>3708</v>
      </c>
      <c r="S1290" s="11">
        <v>32546</v>
      </c>
      <c r="T1290" s="42" t="s">
        <v>266</v>
      </c>
      <c r="U1290" s="42" t="s">
        <v>3709</v>
      </c>
      <c r="V1290" s="42">
        <v>25.7</v>
      </c>
      <c r="W1290" s="42"/>
      <c r="X1290" s="42"/>
    </row>
    <row r="1291" spans="1:24" s="5" customFormat="1" ht="51">
      <c r="A1291" s="49">
        <v>1280</v>
      </c>
      <c r="B1291" s="11">
        <v>45292</v>
      </c>
      <c r="C1291" s="42" t="s">
        <v>1923</v>
      </c>
      <c r="D1291" s="42" t="s">
        <v>3969</v>
      </c>
      <c r="E1291" s="42" t="s">
        <v>1147</v>
      </c>
      <c r="F1291" s="42" t="s">
        <v>1837</v>
      </c>
      <c r="G1291" s="42">
        <v>179</v>
      </c>
      <c r="H1291" s="42"/>
      <c r="I1291" s="42" t="s">
        <v>2281</v>
      </c>
      <c r="J1291" s="8">
        <f>81.66*441/1000</f>
        <v>36.012059999999998</v>
      </c>
      <c r="K1291" s="42"/>
      <c r="L1291" s="42" t="s">
        <v>994</v>
      </c>
      <c r="M1291" s="42"/>
      <c r="N1291" s="9" t="s">
        <v>900</v>
      </c>
      <c r="O1291" s="9"/>
      <c r="P1291" s="9"/>
      <c r="Q1291" s="9"/>
      <c r="R1291" s="42" t="s">
        <v>4894</v>
      </c>
      <c r="S1291" s="42"/>
      <c r="T1291" s="42"/>
      <c r="U1291" s="42" t="s">
        <v>4895</v>
      </c>
      <c r="V1291" s="42"/>
      <c r="W1291" s="42"/>
      <c r="X1291" s="42"/>
    </row>
    <row r="1292" spans="1:24" s="5" customFormat="1" ht="51">
      <c r="A1292" s="49">
        <v>1281</v>
      </c>
      <c r="B1292" s="11">
        <v>45292</v>
      </c>
      <c r="C1292" s="42" t="s">
        <v>650</v>
      </c>
      <c r="D1292" s="42" t="s">
        <v>300</v>
      </c>
      <c r="E1292" s="42" t="s">
        <v>1945</v>
      </c>
      <c r="F1292" s="42" t="s">
        <v>490</v>
      </c>
      <c r="G1292" s="42">
        <v>17</v>
      </c>
      <c r="H1292" s="42"/>
      <c r="I1292" s="42" t="s">
        <v>3647</v>
      </c>
      <c r="J1292" s="8">
        <v>43.96</v>
      </c>
      <c r="K1292" s="42">
        <v>1</v>
      </c>
      <c r="L1292" s="42" t="s">
        <v>994</v>
      </c>
      <c r="M1292" s="42"/>
      <c r="N1292" s="9" t="s">
        <v>65</v>
      </c>
      <c r="O1292" s="9"/>
      <c r="P1292" s="9"/>
      <c r="Q1292" s="9"/>
      <c r="R1292" s="42" t="s">
        <v>3764</v>
      </c>
      <c r="S1292" s="11">
        <v>41442</v>
      </c>
      <c r="T1292" s="42" t="s">
        <v>266</v>
      </c>
      <c r="U1292" s="42" t="s">
        <v>3763</v>
      </c>
      <c r="V1292" s="42"/>
      <c r="W1292" s="42"/>
      <c r="X1292" s="42"/>
    </row>
    <row r="1293" spans="1:24" s="5" customFormat="1" ht="38.25">
      <c r="A1293" s="49">
        <v>1282</v>
      </c>
      <c r="B1293" s="11">
        <v>45292</v>
      </c>
      <c r="C1293" s="42" t="s">
        <v>1923</v>
      </c>
      <c r="D1293" s="42" t="s">
        <v>3804</v>
      </c>
      <c r="E1293" s="42" t="s">
        <v>4150</v>
      </c>
      <c r="F1293" s="42" t="s">
        <v>1262</v>
      </c>
      <c r="G1293" s="42">
        <v>39</v>
      </c>
      <c r="H1293" s="42">
        <v>3</v>
      </c>
      <c r="I1293" s="42"/>
      <c r="J1293" s="8">
        <v>23.8</v>
      </c>
      <c r="K1293" s="42">
        <v>1</v>
      </c>
      <c r="L1293" s="42" t="s">
        <v>994</v>
      </c>
      <c r="M1293" s="11">
        <v>40253</v>
      </c>
      <c r="N1293" s="9" t="s">
        <v>3805</v>
      </c>
      <c r="O1293" s="9">
        <v>438409.09</v>
      </c>
      <c r="P1293" s="9"/>
      <c r="Q1293" s="9"/>
      <c r="R1293" s="42" t="s">
        <v>4896</v>
      </c>
      <c r="S1293" s="11"/>
      <c r="T1293" s="42"/>
      <c r="U1293" s="42" t="s">
        <v>4897</v>
      </c>
      <c r="V1293" s="42"/>
      <c r="W1293" s="42"/>
      <c r="X1293" s="42"/>
    </row>
    <row r="1294" spans="1:24" s="5" customFormat="1" ht="51">
      <c r="A1294" s="49">
        <v>1283</v>
      </c>
      <c r="B1294" s="11">
        <v>45292</v>
      </c>
      <c r="C1294" s="42" t="s">
        <v>650</v>
      </c>
      <c r="D1294" s="42" t="s">
        <v>1372</v>
      </c>
      <c r="E1294" s="42" t="s">
        <v>1946</v>
      </c>
      <c r="F1294" s="42" t="s">
        <v>1262</v>
      </c>
      <c r="G1294" s="42">
        <v>63</v>
      </c>
      <c r="H1294" s="42">
        <v>1</v>
      </c>
      <c r="I1294" s="42"/>
      <c r="J1294" s="8">
        <v>52.8</v>
      </c>
      <c r="K1294" s="42">
        <v>1</v>
      </c>
      <c r="L1294" s="42" t="s">
        <v>994</v>
      </c>
      <c r="M1294" s="42"/>
      <c r="N1294" s="9" t="s">
        <v>6063</v>
      </c>
      <c r="O1294" s="9">
        <v>972605.04</v>
      </c>
      <c r="P1294" s="9"/>
      <c r="Q1294" s="9"/>
      <c r="R1294" s="42" t="s">
        <v>80</v>
      </c>
      <c r="S1294" s="11">
        <v>41931</v>
      </c>
      <c r="T1294" s="42" t="s">
        <v>266</v>
      </c>
      <c r="U1294" s="42" t="s">
        <v>484</v>
      </c>
      <c r="V1294" s="42">
        <v>58.31</v>
      </c>
      <c r="W1294" s="42"/>
      <c r="X1294" s="42"/>
    </row>
    <row r="1295" spans="1:24" s="5" customFormat="1" ht="51" customHeight="1">
      <c r="A1295" s="49">
        <v>1284</v>
      </c>
      <c r="B1295" s="11">
        <v>45292</v>
      </c>
      <c r="C1295" s="42" t="s">
        <v>1923</v>
      </c>
      <c r="D1295" s="42" t="s">
        <v>2042</v>
      </c>
      <c r="E1295" s="42" t="s">
        <v>1148</v>
      </c>
      <c r="F1295" s="42" t="s">
        <v>1262</v>
      </c>
      <c r="G1295" s="42">
        <v>74</v>
      </c>
      <c r="H1295" s="42">
        <v>1</v>
      </c>
      <c r="I1295" s="42"/>
      <c r="J1295" s="8">
        <v>36.5</v>
      </c>
      <c r="K1295" s="42">
        <v>1</v>
      </c>
      <c r="L1295" s="42" t="s">
        <v>994</v>
      </c>
      <c r="M1295" s="42"/>
      <c r="N1295" s="9" t="s">
        <v>6064</v>
      </c>
      <c r="O1295" s="9">
        <v>672350.07</v>
      </c>
      <c r="P1295" s="9"/>
      <c r="Q1295" s="9"/>
      <c r="R1295" s="42" t="s">
        <v>3932</v>
      </c>
      <c r="S1295" s="11">
        <v>43423</v>
      </c>
      <c r="T1295" s="42" t="s">
        <v>2510</v>
      </c>
      <c r="U1295" s="42" t="s">
        <v>3931</v>
      </c>
      <c r="V1295" s="42">
        <v>36.700000000000003</v>
      </c>
      <c r="W1295" s="42"/>
      <c r="X1295" s="42" t="s">
        <v>4072</v>
      </c>
    </row>
    <row r="1296" spans="1:24" s="5" customFormat="1" ht="29.25" customHeight="1">
      <c r="A1296" s="49">
        <v>1285</v>
      </c>
      <c r="B1296" s="11">
        <v>45292</v>
      </c>
      <c r="C1296" s="42" t="s">
        <v>1923</v>
      </c>
      <c r="D1296" s="42" t="s">
        <v>2043</v>
      </c>
      <c r="E1296" s="42" t="s">
        <v>2615</v>
      </c>
      <c r="F1296" s="42" t="s">
        <v>1262</v>
      </c>
      <c r="G1296" s="42">
        <v>74</v>
      </c>
      <c r="H1296" s="42">
        <v>2</v>
      </c>
      <c r="I1296" s="42"/>
      <c r="J1296" s="8">
        <v>28.8</v>
      </c>
      <c r="K1296" s="42">
        <v>1</v>
      </c>
      <c r="L1296" s="42" t="s">
        <v>994</v>
      </c>
      <c r="M1296" s="42"/>
      <c r="N1296" s="9" t="s">
        <v>6065</v>
      </c>
      <c r="O1296" s="9">
        <v>530511.84</v>
      </c>
      <c r="P1296" s="9"/>
      <c r="Q1296" s="9"/>
      <c r="R1296" s="42" t="s">
        <v>4898</v>
      </c>
      <c r="S1296" s="42"/>
      <c r="T1296" s="42"/>
      <c r="U1296" s="42" t="s">
        <v>4899</v>
      </c>
      <c r="V1296" s="42"/>
      <c r="W1296" s="42"/>
      <c r="X1296" s="42" t="s">
        <v>4072</v>
      </c>
    </row>
    <row r="1297" spans="1:24" s="5" customFormat="1" ht="38.25">
      <c r="A1297" s="49">
        <v>1286</v>
      </c>
      <c r="B1297" s="11">
        <v>45292</v>
      </c>
      <c r="C1297" s="42" t="s">
        <v>1923</v>
      </c>
      <c r="D1297" s="42" t="s">
        <v>2044</v>
      </c>
      <c r="E1297" s="42" t="s">
        <v>1161</v>
      </c>
      <c r="F1297" s="42" t="s">
        <v>1262</v>
      </c>
      <c r="G1297" s="42">
        <v>83</v>
      </c>
      <c r="H1297" s="42">
        <v>6</v>
      </c>
      <c r="I1297" s="42"/>
      <c r="J1297" s="8">
        <v>17.2</v>
      </c>
      <c r="K1297" s="42">
        <v>1</v>
      </c>
      <c r="L1297" s="42" t="s">
        <v>994</v>
      </c>
      <c r="M1297" s="42"/>
      <c r="N1297" s="9" t="s">
        <v>6066</v>
      </c>
      <c r="O1297" s="9">
        <v>316833.46000000002</v>
      </c>
      <c r="P1297" s="9"/>
      <c r="Q1297" s="9"/>
      <c r="R1297" s="42" t="s">
        <v>4900</v>
      </c>
      <c r="S1297" s="42"/>
      <c r="T1297" s="42"/>
      <c r="U1297" s="42" t="s">
        <v>4901</v>
      </c>
      <c r="V1297" s="42"/>
      <c r="W1297" s="42"/>
      <c r="X1297" s="42"/>
    </row>
    <row r="1298" spans="1:24" s="5" customFormat="1" ht="38.25">
      <c r="A1298" s="49">
        <v>1287</v>
      </c>
      <c r="B1298" s="11">
        <v>45292</v>
      </c>
      <c r="C1298" s="42" t="s">
        <v>1923</v>
      </c>
      <c r="D1298" s="42" t="s">
        <v>4010</v>
      </c>
      <c r="E1298" s="42" t="s">
        <v>4011</v>
      </c>
      <c r="F1298" s="42" t="s">
        <v>1262</v>
      </c>
      <c r="G1298" s="42">
        <v>106</v>
      </c>
      <c r="H1298" s="42">
        <v>1</v>
      </c>
      <c r="I1298" s="42"/>
      <c r="J1298" s="8">
        <v>29.9</v>
      </c>
      <c r="K1298" s="42">
        <v>1</v>
      </c>
      <c r="L1298" s="42" t="s">
        <v>994</v>
      </c>
      <c r="M1298" s="11">
        <v>43558</v>
      </c>
      <c r="N1298" s="9" t="s">
        <v>4012</v>
      </c>
      <c r="O1298" s="9">
        <v>572231.88</v>
      </c>
      <c r="P1298" s="9">
        <v>572231.88</v>
      </c>
      <c r="Q1298" s="9">
        <v>0</v>
      </c>
      <c r="R1298" s="42"/>
      <c r="S1298" s="11"/>
      <c r="T1298" s="42"/>
      <c r="U1298" s="42"/>
      <c r="V1298" s="42"/>
      <c r="W1298" s="42"/>
      <c r="X1298" s="42" t="s">
        <v>3873</v>
      </c>
    </row>
    <row r="1299" spans="1:24" s="5" customFormat="1" ht="51">
      <c r="A1299" s="49">
        <v>1288</v>
      </c>
      <c r="B1299" s="11">
        <v>45292</v>
      </c>
      <c r="C1299" s="42" t="s">
        <v>1923</v>
      </c>
      <c r="D1299" s="42" t="s">
        <v>3994</v>
      </c>
      <c r="E1299" s="42" t="s">
        <v>3997</v>
      </c>
      <c r="F1299" s="42" t="s">
        <v>1262</v>
      </c>
      <c r="G1299" s="42">
        <v>106</v>
      </c>
      <c r="H1299" s="42">
        <v>2</v>
      </c>
      <c r="I1299" s="42"/>
      <c r="J1299" s="8">
        <v>72.2</v>
      </c>
      <c r="K1299" s="42">
        <v>1</v>
      </c>
      <c r="L1299" s="42" t="s">
        <v>994</v>
      </c>
      <c r="M1299" s="42" t="s">
        <v>3995</v>
      </c>
      <c r="N1299" s="9" t="s">
        <v>3996</v>
      </c>
      <c r="O1299" s="9">
        <v>1381777</v>
      </c>
      <c r="P1299" s="9">
        <v>1381777</v>
      </c>
      <c r="Q1299" s="9">
        <v>0</v>
      </c>
      <c r="R1299" s="42"/>
      <c r="S1299" s="11"/>
      <c r="T1299" s="42"/>
      <c r="U1299" s="42"/>
      <c r="V1299" s="42"/>
      <c r="W1299" s="42"/>
      <c r="X1299" s="42" t="s">
        <v>3873</v>
      </c>
    </row>
    <row r="1300" spans="1:24" s="5" customFormat="1" ht="38.25">
      <c r="A1300" s="49">
        <v>1289</v>
      </c>
      <c r="B1300" s="11">
        <v>45292</v>
      </c>
      <c r="C1300" s="42" t="s">
        <v>1923</v>
      </c>
      <c r="D1300" s="42" t="s">
        <v>5190</v>
      </c>
      <c r="E1300" s="42" t="s">
        <v>5191</v>
      </c>
      <c r="F1300" s="42" t="s">
        <v>1262</v>
      </c>
      <c r="G1300" s="42">
        <v>106</v>
      </c>
      <c r="H1300" s="42">
        <v>3</v>
      </c>
      <c r="I1300" s="42"/>
      <c r="J1300" s="8">
        <v>50.8</v>
      </c>
      <c r="K1300" s="42">
        <v>1</v>
      </c>
      <c r="L1300" s="42" t="s">
        <v>994</v>
      </c>
      <c r="M1300" s="11">
        <v>44245</v>
      </c>
      <c r="N1300" s="9" t="s">
        <v>5192</v>
      </c>
      <c r="O1300" s="9">
        <v>972220.05</v>
      </c>
      <c r="P1300" s="9">
        <v>972220.05</v>
      </c>
      <c r="Q1300" s="9">
        <v>972220.05</v>
      </c>
      <c r="R1300" s="42"/>
      <c r="S1300" s="11"/>
      <c r="T1300" s="42"/>
      <c r="U1300" s="42"/>
      <c r="V1300" s="42"/>
      <c r="W1300" s="42"/>
      <c r="X1300" s="42" t="s">
        <v>3873</v>
      </c>
    </row>
    <row r="1301" spans="1:24" s="5" customFormat="1" ht="63.75">
      <c r="A1301" s="49">
        <v>1290</v>
      </c>
      <c r="B1301" s="11">
        <v>45292</v>
      </c>
      <c r="C1301" s="42" t="s">
        <v>1923</v>
      </c>
      <c r="D1301" s="42" t="s">
        <v>2045</v>
      </c>
      <c r="E1301" s="42" t="s">
        <v>532</v>
      </c>
      <c r="F1301" s="42" t="s">
        <v>1262</v>
      </c>
      <c r="G1301" s="42">
        <v>118</v>
      </c>
      <c r="H1301" s="42">
        <v>2</v>
      </c>
      <c r="I1301" s="42"/>
      <c r="J1301" s="8">
        <v>59.4</v>
      </c>
      <c r="K1301" s="42">
        <v>1</v>
      </c>
      <c r="L1301" s="42" t="s">
        <v>994</v>
      </c>
      <c r="M1301" s="42"/>
      <c r="N1301" s="9" t="s">
        <v>6067</v>
      </c>
      <c r="O1301" s="9">
        <v>1094180.67</v>
      </c>
      <c r="P1301" s="9">
        <v>1094180.67</v>
      </c>
      <c r="Q1301" s="9">
        <v>1094180.67</v>
      </c>
      <c r="R1301" s="42" t="s">
        <v>115</v>
      </c>
      <c r="S1301" s="11">
        <v>40645</v>
      </c>
      <c r="T1301" s="42" t="s">
        <v>266</v>
      </c>
      <c r="U1301" s="42" t="s">
        <v>116</v>
      </c>
      <c r="V1301" s="42" t="s">
        <v>311</v>
      </c>
      <c r="W1301" s="42"/>
      <c r="X1301" s="42"/>
    </row>
    <row r="1302" spans="1:24" s="5" customFormat="1" ht="51">
      <c r="A1302" s="49">
        <v>1291</v>
      </c>
      <c r="B1302" s="11">
        <v>45292</v>
      </c>
      <c r="C1302" s="42" t="s">
        <v>1923</v>
      </c>
      <c r="D1302" s="42" t="s">
        <v>3833</v>
      </c>
      <c r="E1302" s="42" t="s">
        <v>3832</v>
      </c>
      <c r="F1302" s="42" t="s">
        <v>1262</v>
      </c>
      <c r="G1302" s="42">
        <v>118</v>
      </c>
      <c r="H1302" s="42">
        <v>6</v>
      </c>
      <c r="I1302" s="42" t="s">
        <v>3834</v>
      </c>
      <c r="J1302" s="8">
        <v>28.92</v>
      </c>
      <c r="K1302" s="42">
        <v>2</v>
      </c>
      <c r="L1302" s="42" t="s">
        <v>994</v>
      </c>
      <c r="M1302" s="42"/>
      <c r="N1302" s="9" t="s">
        <v>6068</v>
      </c>
      <c r="O1302" s="9">
        <v>553457.31999999995</v>
      </c>
      <c r="P1302" s="9">
        <v>553457.31999999995</v>
      </c>
      <c r="Q1302" s="9">
        <v>553457.31999999995</v>
      </c>
      <c r="R1302" s="42" t="s">
        <v>4902</v>
      </c>
      <c r="S1302" s="11"/>
      <c r="T1302" s="42"/>
      <c r="U1302" s="42" t="s">
        <v>4903</v>
      </c>
      <c r="V1302" s="42"/>
      <c r="W1302" s="42"/>
      <c r="X1302" s="42"/>
    </row>
    <row r="1303" spans="1:24" s="5" customFormat="1" ht="63.75">
      <c r="A1303" s="49">
        <v>1292</v>
      </c>
      <c r="B1303" s="11">
        <v>45292</v>
      </c>
      <c r="C1303" s="42" t="s">
        <v>1923</v>
      </c>
      <c r="D1303" s="42" t="s">
        <v>274</v>
      </c>
      <c r="E1303" s="42" t="s">
        <v>870</v>
      </c>
      <c r="F1303" s="42" t="s">
        <v>1262</v>
      </c>
      <c r="G1303" s="42">
        <v>118</v>
      </c>
      <c r="H1303" s="42">
        <v>8</v>
      </c>
      <c r="I1303" s="42" t="s">
        <v>281</v>
      </c>
      <c r="J1303" s="8">
        <f>77.2*346/1000</f>
        <v>26.711200000000002</v>
      </c>
      <c r="K1303" s="42">
        <v>2</v>
      </c>
      <c r="L1303" s="42" t="s">
        <v>994</v>
      </c>
      <c r="M1303" s="42"/>
      <c r="N1303" s="9" t="s">
        <v>6029</v>
      </c>
      <c r="O1303" s="9">
        <v>492034.99</v>
      </c>
      <c r="P1303" s="9"/>
      <c r="Q1303" s="9"/>
      <c r="R1303" s="42" t="s">
        <v>4667</v>
      </c>
      <c r="S1303" s="11">
        <v>43781</v>
      </c>
      <c r="T1303" s="42" t="s">
        <v>266</v>
      </c>
      <c r="U1303" s="42" t="s">
        <v>4042</v>
      </c>
      <c r="V1303" s="42">
        <v>17.850000000000001</v>
      </c>
      <c r="W1303" s="42"/>
      <c r="X1303" s="42"/>
    </row>
    <row r="1304" spans="1:24" s="5" customFormat="1" ht="51">
      <c r="A1304" s="49">
        <v>1293</v>
      </c>
      <c r="B1304" s="11">
        <v>45292</v>
      </c>
      <c r="C1304" s="42" t="s">
        <v>1923</v>
      </c>
      <c r="D1304" s="42" t="s">
        <v>2046</v>
      </c>
      <c r="E1304" s="42" t="s">
        <v>1162</v>
      </c>
      <c r="F1304" s="42" t="s">
        <v>1262</v>
      </c>
      <c r="G1304" s="42">
        <v>122</v>
      </c>
      <c r="H1304" s="42">
        <v>7</v>
      </c>
      <c r="I1304" s="42"/>
      <c r="J1304" s="8">
        <v>43</v>
      </c>
      <c r="K1304" s="42">
        <v>2</v>
      </c>
      <c r="L1304" s="42" t="s">
        <v>994</v>
      </c>
      <c r="M1304" s="42"/>
      <c r="N1304" s="9" t="s">
        <v>6069</v>
      </c>
      <c r="O1304" s="9">
        <v>792083.65</v>
      </c>
      <c r="P1304" s="9"/>
      <c r="Q1304" s="9"/>
      <c r="R1304" s="42" t="s">
        <v>3894</v>
      </c>
      <c r="S1304" s="11">
        <v>43328</v>
      </c>
      <c r="T1304" s="42" t="s">
        <v>266</v>
      </c>
      <c r="U1304" s="42" t="s">
        <v>3893</v>
      </c>
      <c r="V1304" s="42">
        <v>42.89</v>
      </c>
      <c r="W1304" s="42"/>
      <c r="X1304" s="42"/>
    </row>
    <row r="1305" spans="1:24" s="5" customFormat="1" ht="51">
      <c r="A1305" s="49">
        <v>1294</v>
      </c>
      <c r="B1305" s="11">
        <v>45292</v>
      </c>
      <c r="C1305" s="42" t="s">
        <v>1923</v>
      </c>
      <c r="D1305" s="42"/>
      <c r="E1305" s="42" t="s">
        <v>1163</v>
      </c>
      <c r="F1305" s="42" t="s">
        <v>1262</v>
      </c>
      <c r="G1305" s="42">
        <v>128</v>
      </c>
      <c r="H1305" s="42">
        <v>3</v>
      </c>
      <c r="I1305" s="42"/>
      <c r="J1305" s="8">
        <v>41.4</v>
      </c>
      <c r="K1305" s="42">
        <v>1</v>
      </c>
      <c r="L1305" s="42" t="s">
        <v>994</v>
      </c>
      <c r="M1305" s="42"/>
      <c r="N1305" s="9" t="s">
        <v>1444</v>
      </c>
      <c r="O1305" s="9"/>
      <c r="P1305" s="9"/>
      <c r="Q1305" s="9"/>
      <c r="R1305" s="42" t="s">
        <v>4665</v>
      </c>
      <c r="S1305" s="11">
        <v>43746</v>
      </c>
      <c r="T1305" s="42" t="s">
        <v>266</v>
      </c>
      <c r="U1305" s="42" t="s">
        <v>4050</v>
      </c>
      <c r="V1305" s="42">
        <v>41.4</v>
      </c>
      <c r="W1305" s="42"/>
      <c r="X1305" s="42" t="s">
        <v>3960</v>
      </c>
    </row>
    <row r="1306" spans="1:24" s="5" customFormat="1" ht="51">
      <c r="A1306" s="49">
        <v>1295</v>
      </c>
      <c r="B1306" s="11">
        <v>45292</v>
      </c>
      <c r="C1306" s="42" t="s">
        <v>1923</v>
      </c>
      <c r="D1306" s="42" t="s">
        <v>2035</v>
      </c>
      <c r="E1306" s="42" t="s">
        <v>1196</v>
      </c>
      <c r="F1306" s="42" t="s">
        <v>1262</v>
      </c>
      <c r="G1306" s="42">
        <v>166</v>
      </c>
      <c r="H1306" s="42">
        <v>3</v>
      </c>
      <c r="I1306" s="42"/>
      <c r="J1306" s="8">
        <v>47.4</v>
      </c>
      <c r="K1306" s="42">
        <v>1</v>
      </c>
      <c r="L1306" s="42" t="s">
        <v>994</v>
      </c>
      <c r="M1306" s="42"/>
      <c r="N1306" s="9" t="s">
        <v>6070</v>
      </c>
      <c r="O1306" s="9">
        <v>873134.07</v>
      </c>
      <c r="P1306" s="9"/>
      <c r="Q1306" s="9"/>
      <c r="R1306" s="42" t="s">
        <v>29</v>
      </c>
      <c r="S1306" s="11">
        <v>39125</v>
      </c>
      <c r="T1306" s="42" t="s">
        <v>266</v>
      </c>
      <c r="U1306" s="42" t="s">
        <v>2135</v>
      </c>
      <c r="V1306" s="42"/>
      <c r="W1306" s="42"/>
      <c r="X1306" s="42"/>
    </row>
    <row r="1307" spans="1:24" s="5" customFormat="1" ht="38.25">
      <c r="A1307" s="49">
        <v>1296</v>
      </c>
      <c r="B1307" s="11">
        <v>45292</v>
      </c>
      <c r="C1307" s="42" t="s">
        <v>1923</v>
      </c>
      <c r="D1307" s="42" t="s">
        <v>3444</v>
      </c>
      <c r="E1307" s="42" t="s">
        <v>612</v>
      </c>
      <c r="F1307" s="42" t="s">
        <v>1694</v>
      </c>
      <c r="G1307" s="42">
        <v>4</v>
      </c>
      <c r="H1307" s="42">
        <v>88</v>
      </c>
      <c r="I1307" s="42"/>
      <c r="J1307" s="8">
        <v>63.4</v>
      </c>
      <c r="K1307" s="42">
        <v>4</v>
      </c>
      <c r="L1307" s="42" t="s">
        <v>994</v>
      </c>
      <c r="M1307" s="42"/>
      <c r="N1307" s="9" t="s">
        <v>3164</v>
      </c>
      <c r="O1307" s="9">
        <v>1056884.97</v>
      </c>
      <c r="P1307" s="9">
        <v>1056884.97</v>
      </c>
      <c r="Q1307" s="9">
        <v>1056884.97</v>
      </c>
      <c r="R1307" s="42" t="s">
        <v>4904</v>
      </c>
      <c r="S1307" s="42"/>
      <c r="T1307" s="42"/>
      <c r="U1307" s="42" t="s">
        <v>4905</v>
      </c>
      <c r="V1307" s="42"/>
      <c r="W1307" s="42"/>
      <c r="X1307" s="42"/>
    </row>
    <row r="1308" spans="1:24" s="5" customFormat="1" ht="51">
      <c r="A1308" s="49">
        <v>1297</v>
      </c>
      <c r="B1308" s="11">
        <v>45292</v>
      </c>
      <c r="C1308" s="42" t="s">
        <v>1923</v>
      </c>
      <c r="D1308" s="42" t="s">
        <v>3445</v>
      </c>
      <c r="E1308" s="42" t="s">
        <v>748</v>
      </c>
      <c r="F1308" s="42" t="s">
        <v>1694</v>
      </c>
      <c r="G1308" s="42">
        <v>4</v>
      </c>
      <c r="H1308" s="42">
        <v>97</v>
      </c>
      <c r="I1308" s="42"/>
      <c r="J1308" s="8">
        <v>63.5</v>
      </c>
      <c r="K1308" s="42">
        <v>7</v>
      </c>
      <c r="L1308" s="42" t="s">
        <v>994</v>
      </c>
      <c r="M1308" s="42"/>
      <c r="N1308" s="9" t="s">
        <v>6075</v>
      </c>
      <c r="O1308" s="9">
        <v>1058551.99</v>
      </c>
      <c r="P1308" s="9">
        <v>1058551.99</v>
      </c>
      <c r="Q1308" s="9">
        <v>1058551.99</v>
      </c>
      <c r="R1308" s="42" t="s">
        <v>2136</v>
      </c>
      <c r="S1308" s="11">
        <v>32885</v>
      </c>
      <c r="T1308" s="42" t="s">
        <v>266</v>
      </c>
      <c r="U1308" s="42" t="s">
        <v>2137</v>
      </c>
      <c r="V1308" s="42"/>
      <c r="W1308" s="42"/>
      <c r="X1308" s="42"/>
    </row>
    <row r="1309" spans="1:24" s="5" customFormat="1" ht="51">
      <c r="A1309" s="49">
        <v>1298</v>
      </c>
      <c r="B1309" s="11">
        <v>45292</v>
      </c>
      <c r="C1309" s="42" t="s">
        <v>1923</v>
      </c>
      <c r="D1309" s="42" t="s">
        <v>3446</v>
      </c>
      <c r="E1309" s="42" t="s">
        <v>2765</v>
      </c>
      <c r="F1309" s="42" t="s">
        <v>1694</v>
      </c>
      <c r="G1309" s="42">
        <v>4</v>
      </c>
      <c r="H1309" s="42">
        <v>142</v>
      </c>
      <c r="I1309" s="42"/>
      <c r="J1309" s="8">
        <v>50.1</v>
      </c>
      <c r="K1309" s="42">
        <v>9</v>
      </c>
      <c r="L1309" s="42" t="s">
        <v>994</v>
      </c>
      <c r="M1309" s="42"/>
      <c r="N1309" s="9" t="s">
        <v>6074</v>
      </c>
      <c r="O1309" s="9">
        <v>835172.51</v>
      </c>
      <c r="P1309" s="9">
        <v>835172.51</v>
      </c>
      <c r="Q1309" s="9">
        <v>835172.51</v>
      </c>
      <c r="R1309" s="42" t="s">
        <v>4572</v>
      </c>
      <c r="S1309" s="42"/>
      <c r="T1309" s="42"/>
      <c r="U1309" s="42" t="s">
        <v>4573</v>
      </c>
      <c r="V1309" s="42"/>
      <c r="W1309" s="42"/>
      <c r="X1309" s="42"/>
    </row>
    <row r="1310" spans="1:24" s="5" customFormat="1" ht="25.5">
      <c r="A1310" s="49">
        <v>1299</v>
      </c>
      <c r="B1310" s="11">
        <v>45292</v>
      </c>
      <c r="C1310" s="42" t="s">
        <v>1923</v>
      </c>
      <c r="D1310" s="42" t="s">
        <v>3447</v>
      </c>
      <c r="E1310" s="42" t="s">
        <v>3063</v>
      </c>
      <c r="F1310" s="42" t="s">
        <v>1694</v>
      </c>
      <c r="G1310" s="42">
        <v>5</v>
      </c>
      <c r="H1310" s="42">
        <v>48</v>
      </c>
      <c r="I1310" s="42"/>
      <c r="J1310" s="8">
        <v>69.2</v>
      </c>
      <c r="K1310" s="42">
        <v>3</v>
      </c>
      <c r="L1310" s="42" t="s">
        <v>994</v>
      </c>
      <c r="M1310" s="42"/>
      <c r="N1310" s="9" t="s">
        <v>1525</v>
      </c>
      <c r="O1310" s="9">
        <v>1274702.06</v>
      </c>
      <c r="P1310" s="9"/>
      <c r="Q1310" s="9"/>
      <c r="R1310" s="42" t="s">
        <v>1553</v>
      </c>
      <c r="S1310" s="11">
        <v>36382</v>
      </c>
      <c r="T1310" s="42" t="s">
        <v>266</v>
      </c>
      <c r="U1310" s="42" t="s">
        <v>1555</v>
      </c>
      <c r="V1310" s="42"/>
      <c r="W1310" s="42"/>
      <c r="X1310" s="42"/>
    </row>
    <row r="1311" spans="1:24" s="5" customFormat="1" ht="63.75">
      <c r="A1311" s="49">
        <v>1300</v>
      </c>
      <c r="B1311" s="11">
        <v>45292</v>
      </c>
      <c r="C1311" s="42" t="s">
        <v>1923</v>
      </c>
      <c r="D1311" s="42" t="s">
        <v>3448</v>
      </c>
      <c r="E1311" s="42" t="s">
        <v>3240</v>
      </c>
      <c r="F1311" s="42" t="s">
        <v>1694</v>
      </c>
      <c r="G1311" s="42">
        <v>6</v>
      </c>
      <c r="H1311" s="42">
        <v>51</v>
      </c>
      <c r="I1311" s="42"/>
      <c r="J1311" s="8">
        <v>50.4</v>
      </c>
      <c r="K1311" s="42">
        <v>4</v>
      </c>
      <c r="L1311" s="42" t="s">
        <v>994</v>
      </c>
      <c r="M1311" s="42"/>
      <c r="N1311" s="9" t="s">
        <v>5341</v>
      </c>
      <c r="O1311" s="9">
        <v>964564.78</v>
      </c>
      <c r="P1311" s="9"/>
      <c r="Q1311" s="9"/>
      <c r="R1311" s="42" t="s">
        <v>1554</v>
      </c>
      <c r="S1311" s="11">
        <v>33182</v>
      </c>
      <c r="T1311" s="42" t="s">
        <v>266</v>
      </c>
      <c r="U1311" s="42" t="s">
        <v>1556</v>
      </c>
      <c r="V1311" s="42"/>
      <c r="W1311" s="42"/>
      <c r="X1311" s="42"/>
    </row>
    <row r="1312" spans="1:24" s="5" customFormat="1" ht="63.75">
      <c r="A1312" s="49">
        <v>1301</v>
      </c>
      <c r="B1312" s="11">
        <v>45292</v>
      </c>
      <c r="C1312" s="42" t="s">
        <v>1923</v>
      </c>
      <c r="D1312" s="42" t="s">
        <v>3449</v>
      </c>
      <c r="E1312" s="42" t="s">
        <v>733</v>
      </c>
      <c r="F1312" s="42" t="s">
        <v>1694</v>
      </c>
      <c r="G1312" s="42">
        <v>6</v>
      </c>
      <c r="H1312" s="42">
        <v>56</v>
      </c>
      <c r="I1312" s="42"/>
      <c r="J1312" s="8">
        <v>64.599999999999994</v>
      </c>
      <c r="K1312" s="42">
        <v>5</v>
      </c>
      <c r="L1312" s="42" t="s">
        <v>994</v>
      </c>
      <c r="M1312" s="42"/>
      <c r="N1312" s="9" t="s">
        <v>5340</v>
      </c>
      <c r="O1312" s="9">
        <v>1236327.07</v>
      </c>
      <c r="P1312" s="9"/>
      <c r="Q1312" s="9"/>
      <c r="R1312" s="42" t="s">
        <v>5826</v>
      </c>
      <c r="S1312" s="11" t="s">
        <v>5827</v>
      </c>
      <c r="T1312" s="42" t="s">
        <v>4629</v>
      </c>
      <c r="U1312" s="42" t="s">
        <v>5828</v>
      </c>
      <c r="V1312" s="42"/>
      <c r="W1312" s="42"/>
      <c r="X1312" s="42"/>
    </row>
    <row r="1313" spans="1:24" s="5" customFormat="1" ht="63.75">
      <c r="A1313" s="49">
        <v>1302</v>
      </c>
      <c r="B1313" s="11">
        <v>45292</v>
      </c>
      <c r="C1313" s="42" t="s">
        <v>1923</v>
      </c>
      <c r="D1313" s="42" t="s">
        <v>3450</v>
      </c>
      <c r="E1313" s="42" t="s">
        <v>3184</v>
      </c>
      <c r="F1313" s="42" t="s">
        <v>1694</v>
      </c>
      <c r="G1313" s="42">
        <v>8</v>
      </c>
      <c r="H1313" s="42">
        <v>1</v>
      </c>
      <c r="I1313" s="42"/>
      <c r="J1313" s="8">
        <v>66</v>
      </c>
      <c r="K1313" s="42">
        <v>1</v>
      </c>
      <c r="L1313" s="42" t="s">
        <v>994</v>
      </c>
      <c r="M1313" s="42"/>
      <c r="N1313" s="9" t="s">
        <v>6073</v>
      </c>
      <c r="O1313" s="9">
        <v>1282232.1599999999</v>
      </c>
      <c r="P1313" s="9"/>
      <c r="Q1313" s="9"/>
      <c r="R1313" s="42" t="s">
        <v>2138</v>
      </c>
      <c r="S1313" s="11">
        <v>33436</v>
      </c>
      <c r="T1313" s="42" t="s">
        <v>266</v>
      </c>
      <c r="U1313" s="42" t="s">
        <v>2139</v>
      </c>
      <c r="V1313" s="42"/>
      <c r="W1313" s="42"/>
      <c r="X1313" s="42"/>
    </row>
    <row r="1314" spans="1:24" s="5" customFormat="1" ht="63.75">
      <c r="A1314" s="49">
        <v>1303</v>
      </c>
      <c r="B1314" s="11">
        <v>45292</v>
      </c>
      <c r="C1314" s="42" t="s">
        <v>1923</v>
      </c>
      <c r="D1314" s="42" t="s">
        <v>3451</v>
      </c>
      <c r="E1314" s="42" t="s">
        <v>3185</v>
      </c>
      <c r="F1314" s="42" t="s">
        <v>1694</v>
      </c>
      <c r="G1314" s="42">
        <v>8</v>
      </c>
      <c r="H1314" s="42">
        <v>2</v>
      </c>
      <c r="I1314" s="42"/>
      <c r="J1314" s="8">
        <v>58</v>
      </c>
      <c r="K1314" s="42">
        <v>1</v>
      </c>
      <c r="L1314" s="42" t="s">
        <v>994</v>
      </c>
      <c r="M1314" s="42"/>
      <c r="N1314" s="9" t="s">
        <v>6072</v>
      </c>
      <c r="O1314" s="9">
        <v>1126810.08</v>
      </c>
      <c r="P1314" s="9"/>
      <c r="Q1314" s="9"/>
      <c r="R1314" s="42"/>
      <c r="S1314" s="42"/>
      <c r="T1314" s="42"/>
      <c r="U1314" s="42"/>
      <c r="V1314" s="42"/>
      <c r="W1314" s="42"/>
      <c r="X1314" s="42"/>
    </row>
    <row r="1315" spans="1:24" s="5" customFormat="1" ht="63.75">
      <c r="A1315" s="49">
        <v>1304</v>
      </c>
      <c r="B1315" s="11">
        <v>45292</v>
      </c>
      <c r="C1315" s="42" t="s">
        <v>1923</v>
      </c>
      <c r="D1315" s="42" t="s">
        <v>3452</v>
      </c>
      <c r="E1315" s="42" t="s">
        <v>3238</v>
      </c>
      <c r="F1315" s="42" t="s">
        <v>1694</v>
      </c>
      <c r="G1315" s="42">
        <v>8</v>
      </c>
      <c r="H1315" s="42">
        <v>8</v>
      </c>
      <c r="I1315" s="42"/>
      <c r="J1315" s="8">
        <v>67.099999999999994</v>
      </c>
      <c r="K1315" s="42">
        <v>2</v>
      </c>
      <c r="L1315" s="42" t="s">
        <v>994</v>
      </c>
      <c r="M1315" s="42"/>
      <c r="N1315" s="9" t="s">
        <v>6071</v>
      </c>
      <c r="O1315" s="9">
        <v>1303602.7</v>
      </c>
      <c r="P1315" s="9"/>
      <c r="Q1315" s="9"/>
      <c r="R1315" s="42"/>
      <c r="S1315" s="42"/>
      <c r="T1315" s="42"/>
      <c r="U1315" s="42"/>
      <c r="V1315" s="42"/>
      <c r="W1315" s="42"/>
      <c r="X1315" s="42"/>
    </row>
    <row r="1316" spans="1:24" s="5" customFormat="1" ht="63.75">
      <c r="A1316" s="49">
        <v>1305</v>
      </c>
      <c r="B1316" s="11">
        <v>45292</v>
      </c>
      <c r="C1316" s="42" t="s">
        <v>1923</v>
      </c>
      <c r="D1316" s="42"/>
      <c r="E1316" s="42" t="s">
        <v>1018</v>
      </c>
      <c r="F1316" s="42" t="s">
        <v>157</v>
      </c>
      <c r="G1316" s="42">
        <v>13</v>
      </c>
      <c r="H1316" s="42">
        <v>2</v>
      </c>
      <c r="I1316" s="42"/>
      <c r="J1316" s="8">
        <v>46.03</v>
      </c>
      <c r="K1316" s="42">
        <v>1</v>
      </c>
      <c r="L1316" s="42" t="s">
        <v>994</v>
      </c>
      <c r="M1316" s="42"/>
      <c r="N1316" s="9" t="s">
        <v>4076</v>
      </c>
      <c r="O1316" s="9">
        <v>847345.3</v>
      </c>
      <c r="P1316" s="9"/>
      <c r="Q1316" s="9"/>
      <c r="R1316" s="42" t="s">
        <v>4618</v>
      </c>
      <c r="S1316" s="11">
        <v>33470</v>
      </c>
      <c r="T1316" s="42" t="s">
        <v>266</v>
      </c>
      <c r="U1316" s="42" t="s">
        <v>2140</v>
      </c>
      <c r="V1316" s="42"/>
      <c r="W1316" s="42"/>
      <c r="X1316" s="42" t="s">
        <v>3960</v>
      </c>
    </row>
    <row r="1317" spans="1:24" s="5" customFormat="1" ht="51">
      <c r="A1317" s="49">
        <v>1306</v>
      </c>
      <c r="B1317" s="11">
        <v>45292</v>
      </c>
      <c r="C1317" s="42" t="s">
        <v>1923</v>
      </c>
      <c r="D1317" s="42" t="s">
        <v>3970</v>
      </c>
      <c r="E1317" s="42" t="s">
        <v>1017</v>
      </c>
      <c r="F1317" s="42" t="s">
        <v>157</v>
      </c>
      <c r="G1317" s="42">
        <v>19</v>
      </c>
      <c r="H1317" s="42"/>
      <c r="I1317" s="42" t="s">
        <v>3972</v>
      </c>
      <c r="J1317" s="8">
        <v>31.4</v>
      </c>
      <c r="K1317" s="42">
        <v>1</v>
      </c>
      <c r="L1317" s="42" t="s">
        <v>994</v>
      </c>
      <c r="M1317" s="11">
        <v>43682</v>
      </c>
      <c r="N1317" s="9" t="s">
        <v>4015</v>
      </c>
      <c r="O1317" s="9">
        <v>805033.51</v>
      </c>
      <c r="P1317" s="9"/>
      <c r="Q1317" s="9"/>
      <c r="R1317" s="42" t="s">
        <v>524</v>
      </c>
      <c r="S1317" s="11">
        <v>32826</v>
      </c>
      <c r="T1317" s="42" t="s">
        <v>266</v>
      </c>
      <c r="U1317" s="42" t="s">
        <v>523</v>
      </c>
      <c r="V1317" s="42">
        <v>10</v>
      </c>
      <c r="W1317" s="42"/>
      <c r="X1317" s="42"/>
    </row>
    <row r="1318" spans="1:24" s="5" customFormat="1" ht="51">
      <c r="A1318" s="49">
        <v>1307</v>
      </c>
      <c r="B1318" s="11">
        <v>45292</v>
      </c>
      <c r="C1318" s="42" t="s">
        <v>1923</v>
      </c>
      <c r="D1318" s="42"/>
      <c r="E1318" s="42" t="s">
        <v>98</v>
      </c>
      <c r="F1318" s="42" t="s">
        <v>2506</v>
      </c>
      <c r="G1318" s="42" t="s">
        <v>3029</v>
      </c>
      <c r="H1318" s="42">
        <v>4</v>
      </c>
      <c r="I1318" s="42"/>
      <c r="J1318" s="8">
        <v>21.92</v>
      </c>
      <c r="K1318" s="42">
        <v>1</v>
      </c>
      <c r="L1318" s="42" t="s">
        <v>994</v>
      </c>
      <c r="M1318" s="42"/>
      <c r="N1318" s="9" t="s">
        <v>1868</v>
      </c>
      <c r="O1318" s="9"/>
      <c r="P1318" s="9"/>
      <c r="Q1318" s="9"/>
      <c r="R1318" s="42" t="s">
        <v>4662</v>
      </c>
      <c r="S1318" s="11">
        <v>43717</v>
      </c>
      <c r="T1318" s="42" t="s">
        <v>266</v>
      </c>
      <c r="U1318" s="42" t="s">
        <v>4044</v>
      </c>
      <c r="V1318" s="42">
        <v>21.92</v>
      </c>
      <c r="W1318" s="42"/>
      <c r="X1318" s="42" t="s">
        <v>2151</v>
      </c>
    </row>
    <row r="1319" spans="1:24" s="5" customFormat="1" ht="51">
      <c r="A1319" s="49">
        <v>1308</v>
      </c>
      <c r="B1319" s="11">
        <v>45292</v>
      </c>
      <c r="C1319" s="42" t="s">
        <v>1923</v>
      </c>
      <c r="D1319" s="42" t="s">
        <v>965</v>
      </c>
      <c r="E1319" s="42" t="s">
        <v>2489</v>
      </c>
      <c r="F1319" s="42" t="s">
        <v>2506</v>
      </c>
      <c r="G1319" s="42" t="s">
        <v>3029</v>
      </c>
      <c r="H1319" s="42">
        <v>5</v>
      </c>
      <c r="I1319" s="42" t="s">
        <v>6062</v>
      </c>
      <c r="J1319" s="8">
        <f>223.7*225/1000</f>
        <v>50.332500000000003</v>
      </c>
      <c r="K1319" s="42">
        <v>1</v>
      </c>
      <c r="L1319" s="42" t="s">
        <v>994</v>
      </c>
      <c r="M1319" s="42"/>
      <c r="N1319" s="9" t="s">
        <v>6061</v>
      </c>
      <c r="O1319" s="9">
        <v>994933.1</v>
      </c>
      <c r="P1319" s="9"/>
      <c r="Q1319" s="9"/>
      <c r="R1319" s="42" t="s">
        <v>2141</v>
      </c>
      <c r="S1319" s="11">
        <v>34795</v>
      </c>
      <c r="T1319" s="15" t="s">
        <v>266</v>
      </c>
      <c r="U1319" s="42" t="s">
        <v>2142</v>
      </c>
      <c r="V1319" s="42"/>
      <c r="W1319" s="42"/>
      <c r="X1319" s="42"/>
    </row>
    <row r="1320" spans="1:24" s="5" customFormat="1" ht="51">
      <c r="A1320" s="49">
        <v>1309</v>
      </c>
      <c r="B1320" s="11">
        <v>45292</v>
      </c>
      <c r="C1320" s="42" t="s">
        <v>1923</v>
      </c>
      <c r="D1320" s="42" t="s">
        <v>1443</v>
      </c>
      <c r="E1320" s="42" t="s">
        <v>591</v>
      </c>
      <c r="F1320" s="42" t="s">
        <v>2506</v>
      </c>
      <c r="G1320" s="42" t="s">
        <v>3029</v>
      </c>
      <c r="H1320" s="42">
        <v>6</v>
      </c>
      <c r="I1320" s="42" t="s">
        <v>1773</v>
      </c>
      <c r="J1320" s="8">
        <v>28.51</v>
      </c>
      <c r="K1320" s="42">
        <v>2</v>
      </c>
      <c r="L1320" s="42" t="s">
        <v>994</v>
      </c>
      <c r="M1320" s="42"/>
      <c r="N1320" s="9" t="s">
        <v>5751</v>
      </c>
      <c r="O1320" s="9">
        <v>1259632.92</v>
      </c>
      <c r="P1320" s="9"/>
      <c r="Q1320" s="9"/>
      <c r="R1320" s="42" t="s">
        <v>5282</v>
      </c>
      <c r="S1320" s="15"/>
      <c r="T1320" s="15"/>
      <c r="U1320" s="42" t="s">
        <v>5283</v>
      </c>
      <c r="V1320" s="11"/>
      <c r="W1320" s="11"/>
      <c r="X1320" s="42"/>
    </row>
    <row r="1321" spans="1:24" s="5" customFormat="1" ht="25.5">
      <c r="A1321" s="49">
        <v>1310</v>
      </c>
      <c r="B1321" s="11">
        <v>45292</v>
      </c>
      <c r="C1321" s="42" t="s">
        <v>1923</v>
      </c>
      <c r="D1321" s="42" t="s">
        <v>2062</v>
      </c>
      <c r="E1321" s="42" t="s">
        <v>2863</v>
      </c>
      <c r="F1321" s="42" t="s">
        <v>1937</v>
      </c>
      <c r="G1321" s="42">
        <v>8</v>
      </c>
      <c r="H1321" s="42">
        <v>3</v>
      </c>
      <c r="I1321" s="42"/>
      <c r="J1321" s="8">
        <v>31.1</v>
      </c>
      <c r="K1321" s="42">
        <v>2</v>
      </c>
      <c r="L1321" s="42" t="s">
        <v>994</v>
      </c>
      <c r="M1321" s="42"/>
      <c r="N1321" s="9" t="s">
        <v>839</v>
      </c>
      <c r="O1321" s="9">
        <v>582089.38</v>
      </c>
      <c r="P1321" s="9"/>
      <c r="Q1321" s="9"/>
      <c r="R1321" s="42"/>
      <c r="S1321" s="42"/>
      <c r="T1321" s="42"/>
      <c r="U1321" s="42"/>
      <c r="V1321" s="42"/>
      <c r="W1321" s="42"/>
      <c r="X1321" s="42"/>
    </row>
    <row r="1322" spans="1:24" s="5" customFormat="1" ht="38.25">
      <c r="A1322" s="49">
        <v>1311</v>
      </c>
      <c r="B1322" s="11">
        <v>45292</v>
      </c>
      <c r="C1322" s="42" t="s">
        <v>650</v>
      </c>
      <c r="D1322" s="42" t="s">
        <v>3501</v>
      </c>
      <c r="E1322" s="42" t="s">
        <v>1947</v>
      </c>
      <c r="F1322" s="42" t="s">
        <v>1047</v>
      </c>
      <c r="G1322" s="42">
        <v>20</v>
      </c>
      <c r="H1322" s="42"/>
      <c r="I1322" s="42"/>
      <c r="J1322" s="8">
        <v>30.7</v>
      </c>
      <c r="K1322" s="42">
        <v>1</v>
      </c>
      <c r="L1322" s="42" t="s">
        <v>994</v>
      </c>
      <c r="M1322" s="42"/>
      <c r="N1322" s="9" t="s">
        <v>6084</v>
      </c>
      <c r="O1322" s="9">
        <v>817164.62</v>
      </c>
      <c r="P1322" s="9"/>
      <c r="Q1322" s="9"/>
      <c r="R1322" s="42" t="s">
        <v>4906</v>
      </c>
      <c r="S1322" s="42"/>
      <c r="T1322" s="42"/>
      <c r="U1322" s="42" t="s">
        <v>4907</v>
      </c>
      <c r="V1322" s="42"/>
      <c r="W1322" s="42"/>
      <c r="X1322" s="42"/>
    </row>
    <row r="1323" spans="1:24" s="5" customFormat="1" ht="63.75">
      <c r="A1323" s="49">
        <v>1312</v>
      </c>
      <c r="B1323" s="11">
        <v>45292</v>
      </c>
      <c r="C1323" s="42" t="s">
        <v>1923</v>
      </c>
      <c r="D1323" s="42"/>
      <c r="E1323" s="42" t="s">
        <v>1731</v>
      </c>
      <c r="F1323" s="42" t="s">
        <v>1047</v>
      </c>
      <c r="G1323" s="42">
        <v>85</v>
      </c>
      <c r="H1323" s="42">
        <v>18</v>
      </c>
      <c r="I1323" s="42"/>
      <c r="J1323" s="8">
        <v>50.5</v>
      </c>
      <c r="K1323" s="42">
        <v>5</v>
      </c>
      <c r="L1323" s="42" t="s">
        <v>994</v>
      </c>
      <c r="M1323" s="42"/>
      <c r="N1323" s="9" t="s">
        <v>708</v>
      </c>
      <c r="O1323" s="9"/>
      <c r="P1323" s="9"/>
      <c r="Q1323" s="9"/>
      <c r="R1323" s="42" t="s">
        <v>4574</v>
      </c>
      <c r="S1323" s="42"/>
      <c r="T1323" s="42"/>
      <c r="U1323" s="42" t="s">
        <v>4575</v>
      </c>
      <c r="V1323" s="42"/>
      <c r="W1323" s="42"/>
      <c r="X1323" s="42" t="s">
        <v>3960</v>
      </c>
    </row>
    <row r="1324" spans="1:24" s="5" customFormat="1" ht="38.25">
      <c r="A1324" s="49">
        <v>1313</v>
      </c>
      <c r="B1324" s="11">
        <v>45292</v>
      </c>
      <c r="C1324" s="42" t="s">
        <v>1923</v>
      </c>
      <c r="D1324" s="42" t="s">
        <v>3262</v>
      </c>
      <c r="E1324" s="42" t="s">
        <v>2479</v>
      </c>
      <c r="F1324" s="42" t="s">
        <v>1047</v>
      </c>
      <c r="G1324" s="42">
        <v>87</v>
      </c>
      <c r="H1324" s="42">
        <v>79</v>
      </c>
      <c r="I1324" s="42"/>
      <c r="J1324" s="8">
        <v>50</v>
      </c>
      <c r="K1324" s="42">
        <v>1</v>
      </c>
      <c r="L1324" s="42" t="s">
        <v>994</v>
      </c>
      <c r="M1324" s="11">
        <v>40362</v>
      </c>
      <c r="N1324" s="9" t="s">
        <v>3378</v>
      </c>
      <c r="O1324" s="9">
        <v>939218.5</v>
      </c>
      <c r="P1324" s="9"/>
      <c r="Q1324" s="9"/>
      <c r="R1324" s="42" t="s">
        <v>2143</v>
      </c>
      <c r="S1324" s="11">
        <v>40472</v>
      </c>
      <c r="T1324" s="42" t="s">
        <v>266</v>
      </c>
      <c r="U1324" s="42" t="s">
        <v>2144</v>
      </c>
      <c r="V1324" s="42"/>
      <c r="W1324" s="42"/>
      <c r="X1324" s="42"/>
    </row>
    <row r="1325" spans="1:24" s="5" customFormat="1" ht="58.5" customHeight="1">
      <c r="A1325" s="49">
        <v>1314</v>
      </c>
      <c r="B1325" s="11">
        <v>45292</v>
      </c>
      <c r="C1325" s="42" t="s">
        <v>1923</v>
      </c>
      <c r="D1325" s="42" t="s">
        <v>906</v>
      </c>
      <c r="E1325" s="42" t="s">
        <v>3687</v>
      </c>
      <c r="F1325" s="42" t="s">
        <v>1047</v>
      </c>
      <c r="G1325" s="42">
        <v>96</v>
      </c>
      <c r="H1325" s="42">
        <v>5</v>
      </c>
      <c r="I1325" s="42"/>
      <c r="J1325" s="8">
        <v>38.9</v>
      </c>
      <c r="K1325" s="42">
        <v>2</v>
      </c>
      <c r="L1325" s="42" t="s">
        <v>994</v>
      </c>
      <c r="M1325" s="42"/>
      <c r="N1325" s="9" t="s">
        <v>6083</v>
      </c>
      <c r="O1325" s="9">
        <v>759179.79</v>
      </c>
      <c r="P1325" s="9"/>
      <c r="Q1325" s="9"/>
      <c r="R1325" s="42" t="s">
        <v>4908</v>
      </c>
      <c r="S1325" s="42"/>
      <c r="T1325" s="42"/>
      <c r="U1325" s="42" t="s">
        <v>4909</v>
      </c>
      <c r="V1325" s="42"/>
      <c r="W1325" s="42"/>
      <c r="X1325" s="42"/>
    </row>
    <row r="1326" spans="1:24" s="5" customFormat="1" ht="63.75">
      <c r="A1326" s="49">
        <v>1315</v>
      </c>
      <c r="B1326" s="11">
        <v>45292</v>
      </c>
      <c r="C1326" s="42" t="s">
        <v>1923</v>
      </c>
      <c r="D1326" s="42" t="s">
        <v>1995</v>
      </c>
      <c r="E1326" s="42" t="s">
        <v>2502</v>
      </c>
      <c r="F1326" s="42" t="s">
        <v>1047</v>
      </c>
      <c r="G1326" s="42">
        <v>98</v>
      </c>
      <c r="H1326" s="42">
        <v>4</v>
      </c>
      <c r="I1326" s="42"/>
      <c r="J1326" s="8">
        <v>49.4</v>
      </c>
      <c r="K1326" s="42">
        <v>2</v>
      </c>
      <c r="L1326" s="42" t="s">
        <v>994</v>
      </c>
      <c r="M1326" s="42"/>
      <c r="N1326" s="9" t="s">
        <v>6082</v>
      </c>
      <c r="O1326" s="9">
        <v>964099.79</v>
      </c>
      <c r="P1326" s="9"/>
      <c r="Q1326" s="9"/>
      <c r="R1326" s="42" t="s">
        <v>5904</v>
      </c>
      <c r="S1326" s="11" t="s">
        <v>5905</v>
      </c>
      <c r="T1326" s="42" t="s">
        <v>4629</v>
      </c>
      <c r="U1326" s="42" t="s">
        <v>5906</v>
      </c>
      <c r="V1326" s="42"/>
      <c r="W1326" s="42"/>
      <c r="X1326" s="42"/>
    </row>
    <row r="1327" spans="1:24" s="5" customFormat="1" ht="51">
      <c r="A1327" s="49">
        <v>1316</v>
      </c>
      <c r="B1327" s="11">
        <v>45292</v>
      </c>
      <c r="C1327" s="42" t="s">
        <v>1923</v>
      </c>
      <c r="D1327" s="42" t="s">
        <v>1996</v>
      </c>
      <c r="E1327" s="42" t="s">
        <v>1552</v>
      </c>
      <c r="F1327" s="42" t="s">
        <v>1047</v>
      </c>
      <c r="G1327" s="42">
        <v>98</v>
      </c>
      <c r="H1327" s="42">
        <v>11</v>
      </c>
      <c r="I1327" s="42"/>
      <c r="J1327" s="8">
        <v>49.6</v>
      </c>
      <c r="K1327" s="42">
        <v>2</v>
      </c>
      <c r="L1327" s="42" t="s">
        <v>994</v>
      </c>
      <c r="M1327" s="42"/>
      <c r="N1327" s="9" t="s">
        <v>6081</v>
      </c>
      <c r="O1327" s="9">
        <v>968003.02</v>
      </c>
      <c r="P1327" s="9"/>
      <c r="Q1327" s="9"/>
      <c r="R1327" s="42" t="s">
        <v>4911</v>
      </c>
      <c r="S1327" s="42"/>
      <c r="T1327" s="42"/>
      <c r="U1327" s="42" t="s">
        <v>4910</v>
      </c>
      <c r="V1327" s="42"/>
      <c r="W1327" s="42"/>
      <c r="X1327" s="42"/>
    </row>
    <row r="1328" spans="1:24" s="5" customFormat="1" ht="51">
      <c r="A1328" s="49">
        <v>1317</v>
      </c>
      <c r="B1328" s="11">
        <v>45292</v>
      </c>
      <c r="C1328" s="42" t="s">
        <v>1923</v>
      </c>
      <c r="D1328" s="42" t="s">
        <v>2804</v>
      </c>
      <c r="E1328" s="42" t="s">
        <v>829</v>
      </c>
      <c r="F1328" s="42" t="s">
        <v>1047</v>
      </c>
      <c r="G1328" s="42">
        <v>100</v>
      </c>
      <c r="H1328" s="42">
        <v>1</v>
      </c>
      <c r="I1328" s="42" t="s">
        <v>6080</v>
      </c>
      <c r="J1328" s="8">
        <f>46.39*603/1000</f>
        <v>27.973170000000003</v>
      </c>
      <c r="K1328" s="42">
        <v>1</v>
      </c>
      <c r="L1328" s="42" t="s">
        <v>994</v>
      </c>
      <c r="M1328" s="42"/>
      <c r="N1328" s="9" t="s">
        <v>6079</v>
      </c>
      <c r="O1328" s="9">
        <v>525571.65</v>
      </c>
      <c r="P1328" s="9"/>
      <c r="Q1328" s="9"/>
      <c r="R1328" s="42" t="s">
        <v>4912</v>
      </c>
      <c r="S1328" s="42"/>
      <c r="T1328" s="42"/>
      <c r="U1328" s="42" t="s">
        <v>4913</v>
      </c>
      <c r="V1328" s="42"/>
      <c r="W1328" s="42"/>
      <c r="X1328" s="42"/>
    </row>
    <row r="1329" spans="1:24" s="5" customFormat="1" ht="51">
      <c r="A1329" s="49">
        <v>1318</v>
      </c>
      <c r="B1329" s="11">
        <v>45292</v>
      </c>
      <c r="C1329" s="42" t="s">
        <v>1923</v>
      </c>
      <c r="D1329" s="42" t="s">
        <v>1997</v>
      </c>
      <c r="E1329" s="42" t="s">
        <v>3688</v>
      </c>
      <c r="F1329" s="42" t="s">
        <v>1047</v>
      </c>
      <c r="G1329" s="42">
        <v>100</v>
      </c>
      <c r="H1329" s="42">
        <v>5</v>
      </c>
      <c r="I1329" s="42"/>
      <c r="J1329" s="8">
        <v>48.2</v>
      </c>
      <c r="K1329" s="42">
        <v>48.18</v>
      </c>
      <c r="L1329" s="42" t="s">
        <v>994</v>
      </c>
      <c r="M1329" s="42"/>
      <c r="N1329" s="9" t="s">
        <v>6078</v>
      </c>
      <c r="O1329" s="9">
        <v>905406.63</v>
      </c>
      <c r="P1329" s="9"/>
      <c r="Q1329" s="9"/>
      <c r="R1329" s="42" t="s">
        <v>4914</v>
      </c>
      <c r="S1329" s="42"/>
      <c r="T1329" s="42"/>
      <c r="U1329" s="42" t="s">
        <v>4915</v>
      </c>
      <c r="V1329" s="42"/>
      <c r="W1329" s="42"/>
      <c r="X1329" s="42"/>
    </row>
    <row r="1330" spans="1:24" s="5" customFormat="1" ht="51">
      <c r="A1330" s="49">
        <v>1319</v>
      </c>
      <c r="B1330" s="11">
        <v>45292</v>
      </c>
      <c r="C1330" s="42" t="s">
        <v>1923</v>
      </c>
      <c r="D1330" s="42" t="s">
        <v>1998</v>
      </c>
      <c r="E1330" s="42" t="s">
        <v>1252</v>
      </c>
      <c r="F1330" s="42" t="s">
        <v>1047</v>
      </c>
      <c r="G1330" s="42">
        <v>100</v>
      </c>
      <c r="H1330" s="42">
        <v>8</v>
      </c>
      <c r="I1330" s="42"/>
      <c r="J1330" s="8">
        <v>46.6</v>
      </c>
      <c r="K1330" s="42">
        <v>46.67</v>
      </c>
      <c r="L1330" s="42" t="s">
        <v>994</v>
      </c>
      <c r="M1330" s="42"/>
      <c r="N1330" s="9" t="s">
        <v>6077</v>
      </c>
      <c r="O1330" s="9">
        <v>875351.64</v>
      </c>
      <c r="P1330" s="9"/>
      <c r="Q1330" s="9"/>
      <c r="R1330" s="42" t="s">
        <v>885</v>
      </c>
      <c r="S1330" s="11">
        <v>33204</v>
      </c>
      <c r="T1330" s="42" t="s">
        <v>266</v>
      </c>
      <c r="U1330" s="42" t="s">
        <v>886</v>
      </c>
      <c r="V1330" s="42"/>
      <c r="W1330" s="42"/>
      <c r="X1330" s="42"/>
    </row>
    <row r="1331" spans="1:24" s="5" customFormat="1" ht="51">
      <c r="A1331" s="49">
        <v>1320</v>
      </c>
      <c r="B1331" s="11">
        <v>45292</v>
      </c>
      <c r="C1331" s="42" t="s">
        <v>1923</v>
      </c>
      <c r="D1331" s="42" t="s">
        <v>1031</v>
      </c>
      <c r="E1331" s="42" t="s">
        <v>494</v>
      </c>
      <c r="F1331" s="42" t="s">
        <v>1047</v>
      </c>
      <c r="G1331" s="42">
        <v>102</v>
      </c>
      <c r="H1331" s="42">
        <v>24</v>
      </c>
      <c r="I1331" s="42"/>
      <c r="J1331" s="8">
        <v>81.099999999999994</v>
      </c>
      <c r="K1331" s="42">
        <v>1</v>
      </c>
      <c r="L1331" s="42" t="s">
        <v>994</v>
      </c>
      <c r="M1331" s="11">
        <v>42696</v>
      </c>
      <c r="N1331" s="9" t="s">
        <v>1815</v>
      </c>
      <c r="O1331" s="9">
        <v>1541848.87</v>
      </c>
      <c r="P1331" s="9">
        <v>2838500</v>
      </c>
      <c r="Q1331" s="9">
        <v>2838500</v>
      </c>
      <c r="R1331" s="42" t="s">
        <v>3105</v>
      </c>
      <c r="S1331" s="11">
        <v>42769</v>
      </c>
      <c r="T1331" s="42" t="s">
        <v>266</v>
      </c>
      <c r="U1331" s="42" t="s">
        <v>887</v>
      </c>
      <c r="V1331" s="42"/>
      <c r="W1331" s="42"/>
      <c r="X1331" s="42"/>
    </row>
    <row r="1332" spans="1:24" s="5" customFormat="1" ht="102">
      <c r="A1332" s="49">
        <v>1321</v>
      </c>
      <c r="B1332" s="11">
        <v>45292</v>
      </c>
      <c r="C1332" s="42" t="s">
        <v>1923</v>
      </c>
      <c r="D1332" s="42" t="s">
        <v>1029</v>
      </c>
      <c r="E1332" s="42" t="s">
        <v>493</v>
      </c>
      <c r="F1332" s="42" t="s">
        <v>1047</v>
      </c>
      <c r="G1332" s="42">
        <v>102</v>
      </c>
      <c r="H1332" s="42">
        <v>31</v>
      </c>
      <c r="I1332" s="42"/>
      <c r="J1332" s="8">
        <v>84.4</v>
      </c>
      <c r="K1332" s="42">
        <v>3</v>
      </c>
      <c r="L1332" s="42" t="s">
        <v>994</v>
      </c>
      <c r="M1332" s="11">
        <v>42696</v>
      </c>
      <c r="N1332" s="9" t="s">
        <v>1671</v>
      </c>
      <c r="O1332" s="9">
        <v>1604587.48</v>
      </c>
      <c r="P1332" s="9">
        <v>2954000</v>
      </c>
      <c r="Q1332" s="9">
        <v>2954000</v>
      </c>
      <c r="R1332" s="42" t="s">
        <v>4204</v>
      </c>
      <c r="S1332" s="11" t="s">
        <v>4591</v>
      </c>
      <c r="T1332" s="42" t="s">
        <v>4579</v>
      </c>
      <c r="U1332" s="42" t="s">
        <v>4592</v>
      </c>
      <c r="V1332" s="42"/>
      <c r="W1332" s="42"/>
      <c r="X1332" s="42"/>
    </row>
    <row r="1333" spans="1:24" s="5" customFormat="1" ht="51">
      <c r="A1333" s="49">
        <v>1322</v>
      </c>
      <c r="B1333" s="11">
        <v>45292</v>
      </c>
      <c r="C1333" s="42" t="s">
        <v>1923</v>
      </c>
      <c r="D1333" s="42" t="s">
        <v>1805</v>
      </c>
      <c r="E1333" s="42" t="s">
        <v>1518</v>
      </c>
      <c r="F1333" s="42" t="s">
        <v>1566</v>
      </c>
      <c r="G1333" s="42">
        <v>102</v>
      </c>
      <c r="H1333" s="42">
        <v>43</v>
      </c>
      <c r="I1333" s="42"/>
      <c r="J1333" s="8">
        <v>66.099999999999994</v>
      </c>
      <c r="K1333" s="42">
        <v>5</v>
      </c>
      <c r="L1333" s="42" t="s">
        <v>994</v>
      </c>
      <c r="M1333" s="11">
        <v>42444</v>
      </c>
      <c r="N1333" s="9" t="s">
        <v>3477</v>
      </c>
      <c r="O1333" s="9">
        <v>1256673.3700000001</v>
      </c>
      <c r="P1333" s="9">
        <v>2313500</v>
      </c>
      <c r="Q1333" s="9">
        <v>2313500</v>
      </c>
      <c r="R1333" s="42" t="s">
        <v>2918</v>
      </c>
      <c r="S1333" s="11">
        <v>42472</v>
      </c>
      <c r="T1333" s="42" t="s">
        <v>266</v>
      </c>
      <c r="U1333" s="42" t="s">
        <v>473</v>
      </c>
      <c r="V1333" s="42">
        <v>66.099999999999994</v>
      </c>
      <c r="W1333" s="42"/>
      <c r="X1333" s="42"/>
    </row>
    <row r="1334" spans="1:24" s="5" customFormat="1" ht="51">
      <c r="A1334" s="49">
        <v>1323</v>
      </c>
      <c r="B1334" s="11">
        <v>45292</v>
      </c>
      <c r="C1334" s="42" t="s">
        <v>1923</v>
      </c>
      <c r="D1334" s="42" t="s">
        <v>175</v>
      </c>
      <c r="E1334" s="42" t="s">
        <v>2132</v>
      </c>
      <c r="F1334" s="42" t="s">
        <v>1566</v>
      </c>
      <c r="G1334" s="42">
        <v>102</v>
      </c>
      <c r="H1334" s="42">
        <v>52</v>
      </c>
      <c r="I1334" s="42"/>
      <c r="J1334" s="8">
        <v>56.5</v>
      </c>
      <c r="K1334" s="42">
        <v>1</v>
      </c>
      <c r="L1334" s="42" t="s">
        <v>994</v>
      </c>
      <c r="M1334" s="11">
        <v>42445</v>
      </c>
      <c r="N1334" s="9" t="s">
        <v>1282</v>
      </c>
      <c r="O1334" s="9">
        <v>1074161.05</v>
      </c>
      <c r="P1334" s="9">
        <v>1977500</v>
      </c>
      <c r="Q1334" s="9">
        <v>1977500</v>
      </c>
      <c r="R1334" s="42" t="s">
        <v>481</v>
      </c>
      <c r="S1334" s="11">
        <v>42489</v>
      </c>
      <c r="T1334" s="42" t="s">
        <v>266</v>
      </c>
      <c r="U1334" s="42" t="s">
        <v>2927</v>
      </c>
      <c r="V1334" s="42">
        <v>56.5</v>
      </c>
      <c r="W1334" s="42"/>
      <c r="X1334" s="42"/>
    </row>
    <row r="1335" spans="1:24" s="5" customFormat="1" ht="76.5">
      <c r="A1335" s="49">
        <v>1324</v>
      </c>
      <c r="B1335" s="11">
        <v>45292</v>
      </c>
      <c r="C1335" s="42" t="s">
        <v>1923</v>
      </c>
      <c r="D1335" s="42" t="s">
        <v>745</v>
      </c>
      <c r="E1335" s="42" t="s">
        <v>3544</v>
      </c>
      <c r="F1335" s="42" t="s">
        <v>1047</v>
      </c>
      <c r="G1335" s="42">
        <v>102</v>
      </c>
      <c r="H1335" s="42">
        <v>81</v>
      </c>
      <c r="I1335" s="42"/>
      <c r="J1335" s="8">
        <v>34.700000000000003</v>
      </c>
      <c r="K1335" s="42">
        <v>5</v>
      </c>
      <c r="L1335" s="42" t="s">
        <v>994</v>
      </c>
      <c r="M1335" s="11">
        <v>41997</v>
      </c>
      <c r="N1335" s="9" t="s">
        <v>2291</v>
      </c>
      <c r="O1335" s="9">
        <v>659705.99</v>
      </c>
      <c r="P1335" s="9">
        <v>1214500</v>
      </c>
      <c r="Q1335" s="9">
        <v>1214500</v>
      </c>
      <c r="R1335" s="42" t="s">
        <v>4576</v>
      </c>
      <c r="S1335" s="42"/>
      <c r="T1335" s="42"/>
      <c r="U1335" s="42" t="s">
        <v>4577</v>
      </c>
      <c r="V1335" s="42"/>
      <c r="W1335" s="42"/>
      <c r="X1335" s="42"/>
    </row>
    <row r="1336" spans="1:24" s="5" customFormat="1" ht="51">
      <c r="A1336" s="49">
        <v>1325</v>
      </c>
      <c r="B1336" s="11">
        <v>45292</v>
      </c>
      <c r="C1336" s="42" t="s">
        <v>1923</v>
      </c>
      <c r="D1336" s="42" t="s">
        <v>1030</v>
      </c>
      <c r="E1336" s="42" t="s">
        <v>1512</v>
      </c>
      <c r="F1336" s="42" t="s">
        <v>1566</v>
      </c>
      <c r="G1336" s="42">
        <v>102</v>
      </c>
      <c r="H1336" s="42">
        <v>131</v>
      </c>
      <c r="I1336" s="42"/>
      <c r="J1336" s="8">
        <v>57.4</v>
      </c>
      <c r="K1336" s="42">
        <v>3</v>
      </c>
      <c r="L1336" s="42" t="s">
        <v>994</v>
      </c>
      <c r="M1336" s="11">
        <v>42696</v>
      </c>
      <c r="N1336" s="9" t="s">
        <v>1672</v>
      </c>
      <c r="O1336" s="9">
        <v>1091271.58</v>
      </c>
      <c r="P1336" s="9">
        <v>2009000</v>
      </c>
      <c r="Q1336" s="9">
        <v>2009000</v>
      </c>
      <c r="R1336" s="42" t="s">
        <v>3106</v>
      </c>
      <c r="S1336" s="11">
        <v>42769</v>
      </c>
      <c r="T1336" s="42" t="s">
        <v>266</v>
      </c>
      <c r="U1336" s="42" t="s">
        <v>1098</v>
      </c>
      <c r="V1336" s="42"/>
      <c r="W1336" s="42"/>
      <c r="X1336" s="42"/>
    </row>
    <row r="1337" spans="1:24" s="5" customFormat="1" ht="63.75">
      <c r="A1337" s="49">
        <v>1326</v>
      </c>
      <c r="B1337" s="11">
        <v>45292</v>
      </c>
      <c r="C1337" s="42" t="s">
        <v>1923</v>
      </c>
      <c r="D1337" s="42" t="s">
        <v>1999</v>
      </c>
      <c r="E1337" s="42" t="s">
        <v>2068</v>
      </c>
      <c r="F1337" s="42" t="s">
        <v>1047</v>
      </c>
      <c r="G1337" s="42">
        <v>114</v>
      </c>
      <c r="H1337" s="42">
        <v>64</v>
      </c>
      <c r="I1337" s="42"/>
      <c r="J1337" s="8">
        <v>47.9</v>
      </c>
      <c r="K1337" s="42">
        <v>12</v>
      </c>
      <c r="L1337" s="42" t="s">
        <v>994</v>
      </c>
      <c r="M1337" s="42"/>
      <c r="N1337" s="9" t="s">
        <v>6076</v>
      </c>
      <c r="O1337" s="9">
        <v>898004.77</v>
      </c>
      <c r="P1337" s="9">
        <v>898004.77</v>
      </c>
      <c r="Q1337" s="9">
        <v>898004.77</v>
      </c>
      <c r="R1337" s="42" t="s">
        <v>3781</v>
      </c>
      <c r="S1337" s="11">
        <v>43138</v>
      </c>
      <c r="T1337" s="42" t="s">
        <v>266</v>
      </c>
      <c r="U1337" s="42" t="s">
        <v>3782</v>
      </c>
      <c r="V1337" s="42">
        <v>48.76</v>
      </c>
      <c r="W1337" s="42"/>
      <c r="X1337" s="42"/>
    </row>
    <row r="1338" spans="1:24" s="5" customFormat="1" ht="38.25">
      <c r="A1338" s="49">
        <v>1327</v>
      </c>
      <c r="B1338" s="11">
        <v>45292</v>
      </c>
      <c r="C1338" s="42" t="s">
        <v>1923</v>
      </c>
      <c r="D1338" s="42"/>
      <c r="E1338" s="42" t="s">
        <v>952</v>
      </c>
      <c r="F1338" s="42" t="s">
        <v>1047</v>
      </c>
      <c r="G1338" s="42">
        <v>116</v>
      </c>
      <c r="H1338" s="42">
        <v>45</v>
      </c>
      <c r="I1338" s="42"/>
      <c r="J1338" s="8">
        <v>76.5</v>
      </c>
      <c r="K1338" s="42">
        <v>2</v>
      </c>
      <c r="L1338" s="42" t="s">
        <v>994</v>
      </c>
      <c r="M1338" s="42"/>
      <c r="N1338" s="9" t="s">
        <v>1869</v>
      </c>
      <c r="O1338" s="9"/>
      <c r="P1338" s="9"/>
      <c r="Q1338" s="9"/>
      <c r="R1338" s="42" t="s">
        <v>1099</v>
      </c>
      <c r="S1338" s="11">
        <v>31516</v>
      </c>
      <c r="T1338" s="42" t="s">
        <v>266</v>
      </c>
      <c r="U1338" s="42" t="s">
        <v>1100</v>
      </c>
      <c r="V1338" s="42"/>
      <c r="W1338" s="42"/>
      <c r="X1338" s="42" t="s">
        <v>3960</v>
      </c>
    </row>
    <row r="1339" spans="1:24" s="5" customFormat="1" ht="51">
      <c r="A1339" s="49">
        <v>1328</v>
      </c>
      <c r="B1339" s="11">
        <v>45292</v>
      </c>
      <c r="C1339" s="42" t="s">
        <v>1923</v>
      </c>
      <c r="D1339" s="42"/>
      <c r="E1339" s="42" t="s">
        <v>2176</v>
      </c>
      <c r="F1339" s="42" t="s">
        <v>1047</v>
      </c>
      <c r="G1339" s="42">
        <v>118</v>
      </c>
      <c r="H1339" s="42">
        <v>124</v>
      </c>
      <c r="I1339" s="42"/>
      <c r="J1339" s="8">
        <v>35.69</v>
      </c>
      <c r="K1339" s="42">
        <v>7</v>
      </c>
      <c r="L1339" s="42" t="s">
        <v>994</v>
      </c>
      <c r="M1339" s="42"/>
      <c r="N1339" s="9" t="s">
        <v>1856</v>
      </c>
      <c r="O1339" s="9"/>
      <c r="P1339" s="9"/>
      <c r="Q1339" s="9"/>
      <c r="R1339" s="42"/>
      <c r="S1339" s="42"/>
      <c r="T1339" s="42"/>
      <c r="U1339" s="42"/>
      <c r="V1339" s="42"/>
      <c r="W1339" s="42"/>
      <c r="X1339" s="42" t="s">
        <v>3960</v>
      </c>
    </row>
    <row r="1340" spans="1:24" s="5" customFormat="1" ht="51">
      <c r="A1340" s="49">
        <v>1329</v>
      </c>
      <c r="B1340" s="11">
        <v>45292</v>
      </c>
      <c r="C1340" s="42" t="s">
        <v>1923</v>
      </c>
      <c r="D1340" s="42"/>
      <c r="E1340" s="42" t="s">
        <v>540</v>
      </c>
      <c r="F1340" s="42" t="s">
        <v>1047</v>
      </c>
      <c r="G1340" s="42">
        <v>118</v>
      </c>
      <c r="H1340" s="42">
        <v>141</v>
      </c>
      <c r="I1340" s="42"/>
      <c r="J1340" s="8">
        <v>35.51</v>
      </c>
      <c r="K1340" s="42">
        <v>9</v>
      </c>
      <c r="L1340" s="42" t="s">
        <v>994</v>
      </c>
      <c r="M1340" s="42"/>
      <c r="N1340" s="9" t="s">
        <v>1856</v>
      </c>
      <c r="O1340" s="9"/>
      <c r="P1340" s="9"/>
      <c r="Q1340" s="9"/>
      <c r="R1340" s="42" t="s">
        <v>3049</v>
      </c>
      <c r="S1340" s="11">
        <v>42264</v>
      </c>
      <c r="T1340" s="42" t="s">
        <v>266</v>
      </c>
      <c r="U1340" s="42" t="s">
        <v>3050</v>
      </c>
      <c r="V1340" s="42">
        <v>35.51</v>
      </c>
      <c r="W1340" s="42"/>
      <c r="X1340" s="42" t="s">
        <v>3960</v>
      </c>
    </row>
    <row r="1341" spans="1:24" s="5" customFormat="1" ht="76.5">
      <c r="A1341" s="49">
        <v>1330</v>
      </c>
      <c r="B1341" s="11">
        <v>45292</v>
      </c>
      <c r="C1341" s="42" t="s">
        <v>1923</v>
      </c>
      <c r="D1341" s="42" t="s">
        <v>2000</v>
      </c>
      <c r="E1341" s="42" t="s">
        <v>378</v>
      </c>
      <c r="F1341" s="42" t="s">
        <v>1047</v>
      </c>
      <c r="G1341" s="42">
        <v>122</v>
      </c>
      <c r="H1341" s="42">
        <v>19</v>
      </c>
      <c r="I1341" s="42"/>
      <c r="J1341" s="8">
        <v>50.8</v>
      </c>
      <c r="K1341" s="42">
        <v>5</v>
      </c>
      <c r="L1341" s="42" t="s">
        <v>994</v>
      </c>
      <c r="M1341" s="42"/>
      <c r="N1341" s="9" t="s">
        <v>6060</v>
      </c>
      <c r="O1341" s="9">
        <v>1004447.57</v>
      </c>
      <c r="P1341" s="9">
        <v>1004447.57</v>
      </c>
      <c r="Q1341" s="9">
        <v>1004447.57</v>
      </c>
      <c r="R1341" s="42" t="s">
        <v>4702</v>
      </c>
      <c r="S1341" s="11">
        <v>36215</v>
      </c>
      <c r="T1341" s="42" t="s">
        <v>266</v>
      </c>
      <c r="U1341" s="42" t="s">
        <v>1103</v>
      </c>
      <c r="V1341" s="42"/>
      <c r="W1341" s="42"/>
      <c r="X1341" s="42"/>
    </row>
    <row r="1342" spans="1:24" s="5" customFormat="1" ht="76.5">
      <c r="A1342" s="49">
        <v>1331</v>
      </c>
      <c r="B1342" s="11">
        <v>45292</v>
      </c>
      <c r="C1342" s="42" t="s">
        <v>1923</v>
      </c>
      <c r="D1342" s="42" t="s">
        <v>2001</v>
      </c>
      <c r="E1342" s="42" t="s">
        <v>379</v>
      </c>
      <c r="F1342" s="42" t="s">
        <v>1047</v>
      </c>
      <c r="G1342" s="42">
        <v>122</v>
      </c>
      <c r="H1342" s="42">
        <v>23</v>
      </c>
      <c r="I1342" s="42"/>
      <c r="J1342" s="8">
        <v>50.8</v>
      </c>
      <c r="K1342" s="42">
        <v>6</v>
      </c>
      <c r="L1342" s="42" t="s">
        <v>994</v>
      </c>
      <c r="M1342" s="42"/>
      <c r="N1342" s="9" t="s">
        <v>6059</v>
      </c>
      <c r="O1342" s="9">
        <v>1004447.57</v>
      </c>
      <c r="P1342" s="9">
        <v>1004447.57</v>
      </c>
      <c r="Q1342" s="9">
        <v>1004447.57</v>
      </c>
      <c r="R1342" s="42" t="s">
        <v>1101</v>
      </c>
      <c r="S1342" s="11">
        <v>32050</v>
      </c>
      <c r="T1342" s="42" t="s">
        <v>266</v>
      </c>
      <c r="U1342" s="42" t="s">
        <v>1528</v>
      </c>
      <c r="V1342" s="42"/>
      <c r="W1342" s="42"/>
      <c r="X1342" s="42"/>
    </row>
    <row r="1343" spans="1:24" s="5" customFormat="1" ht="76.5">
      <c r="A1343" s="49">
        <v>1332</v>
      </c>
      <c r="B1343" s="11">
        <v>45292</v>
      </c>
      <c r="C1343" s="42" t="s">
        <v>1923</v>
      </c>
      <c r="D1343" s="42" t="s">
        <v>2002</v>
      </c>
      <c r="E1343" s="42" t="s">
        <v>380</v>
      </c>
      <c r="F1343" s="42" t="s">
        <v>1047</v>
      </c>
      <c r="G1343" s="42">
        <v>122</v>
      </c>
      <c r="H1343" s="42">
        <v>34</v>
      </c>
      <c r="I1343" s="42"/>
      <c r="J1343" s="8">
        <v>51.1</v>
      </c>
      <c r="K1343" s="42">
        <v>9</v>
      </c>
      <c r="L1343" s="42" t="s">
        <v>994</v>
      </c>
      <c r="M1343" s="42"/>
      <c r="N1343" s="9" t="s">
        <v>6058</v>
      </c>
      <c r="O1343" s="9">
        <v>1010379.35</v>
      </c>
      <c r="P1343" s="9">
        <v>1010379.35</v>
      </c>
      <c r="Q1343" s="9">
        <v>1010379.35</v>
      </c>
      <c r="R1343" s="42" t="s">
        <v>1102</v>
      </c>
      <c r="S1343" s="11">
        <v>32050</v>
      </c>
      <c r="T1343" s="42" t="s">
        <v>266</v>
      </c>
      <c r="U1343" s="42" t="s">
        <v>1529</v>
      </c>
      <c r="V1343" s="42"/>
      <c r="W1343" s="42"/>
      <c r="X1343" s="42"/>
    </row>
    <row r="1344" spans="1:24" s="5" customFormat="1" ht="42" customHeight="1">
      <c r="A1344" s="49">
        <v>1333</v>
      </c>
      <c r="B1344" s="11">
        <v>45292</v>
      </c>
      <c r="C1344" s="42" t="s">
        <v>1923</v>
      </c>
      <c r="D1344" s="42" t="s">
        <v>2003</v>
      </c>
      <c r="E1344" s="42" t="s">
        <v>2452</v>
      </c>
      <c r="F1344" s="42" t="s">
        <v>1047</v>
      </c>
      <c r="G1344" s="42">
        <v>124</v>
      </c>
      <c r="H1344" s="42">
        <v>30</v>
      </c>
      <c r="I1344" s="42"/>
      <c r="J1344" s="8">
        <v>50.4</v>
      </c>
      <c r="K1344" s="42">
        <v>3</v>
      </c>
      <c r="L1344" s="42" t="s">
        <v>994</v>
      </c>
      <c r="M1344" s="42"/>
      <c r="N1344" s="9" t="s">
        <v>6057</v>
      </c>
      <c r="O1344" s="9">
        <v>996538.54</v>
      </c>
      <c r="P1344" s="9">
        <v>996538.54</v>
      </c>
      <c r="Q1344" s="9">
        <v>996538.54</v>
      </c>
      <c r="R1344" s="42" t="s">
        <v>1530</v>
      </c>
      <c r="S1344" s="11">
        <v>32049</v>
      </c>
      <c r="T1344" s="42" t="s">
        <v>266</v>
      </c>
      <c r="U1344" s="42" t="s">
        <v>1531</v>
      </c>
      <c r="V1344" s="42"/>
      <c r="W1344" s="42"/>
      <c r="X1344" s="42"/>
    </row>
    <row r="1345" spans="1:25" s="5" customFormat="1" ht="63.75">
      <c r="A1345" s="49">
        <v>1334</v>
      </c>
      <c r="B1345" s="11">
        <v>45292</v>
      </c>
      <c r="C1345" s="42" t="s">
        <v>1923</v>
      </c>
      <c r="D1345" s="42" t="s">
        <v>2004</v>
      </c>
      <c r="E1345" s="42" t="s">
        <v>1736</v>
      </c>
      <c r="F1345" s="42" t="s">
        <v>1047</v>
      </c>
      <c r="G1345" s="42">
        <v>128</v>
      </c>
      <c r="H1345" s="42">
        <v>25</v>
      </c>
      <c r="I1345" s="42"/>
      <c r="J1345" s="8">
        <v>75.400000000000006</v>
      </c>
      <c r="K1345" s="42">
        <v>2</v>
      </c>
      <c r="L1345" s="42" t="s">
        <v>994</v>
      </c>
      <c r="M1345" s="42"/>
      <c r="N1345" s="9" t="s">
        <v>6056</v>
      </c>
      <c r="O1345" s="9">
        <v>1468631.4</v>
      </c>
      <c r="P1345" s="9">
        <v>1468631.4</v>
      </c>
      <c r="Q1345" s="9">
        <v>1468631.4</v>
      </c>
      <c r="R1345" s="42" t="s">
        <v>1532</v>
      </c>
      <c r="S1345" s="11">
        <v>32051</v>
      </c>
      <c r="T1345" s="42" t="s">
        <v>266</v>
      </c>
      <c r="U1345" s="42" t="s">
        <v>1533</v>
      </c>
      <c r="V1345" s="42"/>
      <c r="W1345" s="42"/>
      <c r="X1345" s="42"/>
    </row>
    <row r="1346" spans="1:25" s="5" customFormat="1" ht="76.5">
      <c r="A1346" s="49">
        <v>1335</v>
      </c>
      <c r="B1346" s="11">
        <v>45292</v>
      </c>
      <c r="C1346" s="42" t="s">
        <v>1923</v>
      </c>
      <c r="D1346" s="42" t="s">
        <v>2005</v>
      </c>
      <c r="E1346" s="42" t="s">
        <v>232</v>
      </c>
      <c r="F1346" s="42" t="s">
        <v>1047</v>
      </c>
      <c r="G1346" s="42">
        <v>130</v>
      </c>
      <c r="H1346" s="42">
        <v>42</v>
      </c>
      <c r="I1346" s="42"/>
      <c r="J1346" s="8">
        <v>50.1</v>
      </c>
      <c r="K1346" s="42">
        <v>1</v>
      </c>
      <c r="L1346" s="42" t="s">
        <v>994</v>
      </c>
      <c r="M1346" s="42"/>
      <c r="N1346" s="9" t="s">
        <v>6055</v>
      </c>
      <c r="O1346" s="9">
        <v>939249.25</v>
      </c>
      <c r="P1346" s="9"/>
      <c r="Q1346" s="9"/>
      <c r="R1346" s="42"/>
      <c r="S1346" s="11"/>
      <c r="T1346" s="42"/>
      <c r="U1346" s="42"/>
      <c r="V1346" s="42"/>
      <c r="W1346" s="42"/>
      <c r="X1346" s="42"/>
      <c r="Y1346" s="5" t="s">
        <v>5754</v>
      </c>
    </row>
    <row r="1347" spans="1:25" s="5" customFormat="1" ht="51">
      <c r="A1347" s="49">
        <v>1336</v>
      </c>
      <c r="B1347" s="11">
        <v>45292</v>
      </c>
      <c r="C1347" s="42" t="s">
        <v>1923</v>
      </c>
      <c r="D1347" s="42" t="s">
        <v>2265</v>
      </c>
      <c r="E1347" s="42" t="s">
        <v>3052</v>
      </c>
      <c r="F1347" s="42" t="s">
        <v>199</v>
      </c>
      <c r="G1347" s="42">
        <v>2</v>
      </c>
      <c r="H1347" s="42">
        <v>6</v>
      </c>
      <c r="I1347" s="42"/>
      <c r="J1347" s="8">
        <v>40.799999999999997</v>
      </c>
      <c r="K1347" s="42">
        <v>2</v>
      </c>
      <c r="L1347" s="42" t="s">
        <v>994</v>
      </c>
      <c r="M1347" s="42"/>
      <c r="N1347" s="9" t="s">
        <v>6054</v>
      </c>
      <c r="O1347" s="9">
        <v>796260.55</v>
      </c>
      <c r="P1347" s="9"/>
      <c r="Q1347" s="9"/>
      <c r="R1347" s="42" t="s">
        <v>1534</v>
      </c>
      <c r="S1347" s="11">
        <v>31064</v>
      </c>
      <c r="T1347" s="42" t="s">
        <v>266</v>
      </c>
      <c r="U1347" s="42" t="s">
        <v>1536</v>
      </c>
      <c r="V1347" s="42"/>
      <c r="W1347" s="42"/>
      <c r="X1347" s="42"/>
    </row>
    <row r="1348" spans="1:25" s="5" customFormat="1" ht="51">
      <c r="A1348" s="49">
        <v>1337</v>
      </c>
      <c r="B1348" s="11">
        <v>45292</v>
      </c>
      <c r="C1348" s="42" t="s">
        <v>1923</v>
      </c>
      <c r="D1348" s="42" t="s">
        <v>3440</v>
      </c>
      <c r="E1348" s="42" t="s">
        <v>3053</v>
      </c>
      <c r="F1348" s="42" t="s">
        <v>199</v>
      </c>
      <c r="G1348" s="42">
        <v>2</v>
      </c>
      <c r="H1348" s="42">
        <v>8</v>
      </c>
      <c r="I1348" s="42"/>
      <c r="J1348" s="8">
        <v>45.9</v>
      </c>
      <c r="K1348" s="42">
        <v>2</v>
      </c>
      <c r="L1348" s="42" t="s">
        <v>994</v>
      </c>
      <c r="M1348" s="42"/>
      <c r="N1348" s="9" t="s">
        <v>6053</v>
      </c>
      <c r="O1348" s="9">
        <v>878228.55</v>
      </c>
      <c r="P1348" s="9"/>
      <c r="Q1348" s="9"/>
      <c r="R1348" s="42" t="s">
        <v>4176</v>
      </c>
      <c r="S1348" s="11">
        <v>44274</v>
      </c>
      <c r="T1348" s="42" t="s">
        <v>266</v>
      </c>
      <c r="U1348" s="42" t="s">
        <v>4177</v>
      </c>
      <c r="V1348" s="42"/>
      <c r="W1348" s="42"/>
      <c r="X1348" s="42"/>
    </row>
    <row r="1349" spans="1:25" s="5" customFormat="1" ht="51">
      <c r="A1349" s="49">
        <v>1338</v>
      </c>
      <c r="B1349" s="11">
        <v>45292</v>
      </c>
      <c r="C1349" s="42" t="s">
        <v>1923</v>
      </c>
      <c r="D1349" s="42" t="s">
        <v>1237</v>
      </c>
      <c r="E1349" s="42" t="s">
        <v>3054</v>
      </c>
      <c r="F1349" s="42" t="s">
        <v>199</v>
      </c>
      <c r="G1349" s="42">
        <v>2</v>
      </c>
      <c r="H1349" s="42">
        <v>20</v>
      </c>
      <c r="I1349" s="42"/>
      <c r="J1349" s="8">
        <v>40.5</v>
      </c>
      <c r="K1349" s="42">
        <v>2</v>
      </c>
      <c r="L1349" s="42" t="s">
        <v>994</v>
      </c>
      <c r="M1349" s="42"/>
      <c r="N1349" s="9" t="s">
        <v>6052</v>
      </c>
      <c r="O1349" s="60">
        <v>790405.69</v>
      </c>
      <c r="P1349" s="60"/>
      <c r="Q1349" s="61"/>
      <c r="R1349" s="59" t="s">
        <v>1535</v>
      </c>
      <c r="S1349" s="62">
        <v>32595</v>
      </c>
      <c r="T1349" s="59" t="s">
        <v>266</v>
      </c>
      <c r="U1349" s="59" t="s">
        <v>922</v>
      </c>
      <c r="V1349" s="59">
        <v>26</v>
      </c>
      <c r="W1349" s="59"/>
      <c r="X1349" s="59"/>
    </row>
    <row r="1350" spans="1:25" ht="15.75" customHeight="1">
      <c r="A1350" s="74" t="s">
        <v>2690</v>
      </c>
      <c r="B1350" s="75"/>
      <c r="C1350" s="54"/>
      <c r="D1350" s="54"/>
      <c r="E1350" s="54"/>
      <c r="F1350" s="54"/>
      <c r="G1350" s="54"/>
      <c r="H1350" s="54"/>
      <c r="I1350" s="54"/>
      <c r="J1350" s="56"/>
      <c r="K1350" s="54"/>
      <c r="L1350" s="54"/>
      <c r="M1350" s="54"/>
      <c r="N1350" s="55"/>
      <c r="O1350" s="35">
        <f>SUM(O12:O1349)</f>
        <v>951165058.62999988</v>
      </c>
      <c r="P1350" s="36">
        <f>SUM(P12:P1349)</f>
        <v>382803815.26999998</v>
      </c>
      <c r="Q1350" s="36">
        <f>SUM(Q12:Q1349)</f>
        <v>353076290.94000018</v>
      </c>
      <c r="R1350" s="69"/>
      <c r="S1350" s="69"/>
      <c r="T1350" s="69"/>
      <c r="U1350" s="69"/>
      <c r="V1350" s="69"/>
      <c r="W1350" s="69"/>
      <c r="X1350" s="69"/>
    </row>
    <row r="1351" spans="1:25">
      <c r="A1351" s="19"/>
      <c r="B1351" s="19"/>
      <c r="C1351" s="19"/>
      <c r="D1351" s="19"/>
      <c r="E1351" s="19"/>
      <c r="F1351" s="19"/>
      <c r="G1351" s="19"/>
      <c r="H1351" s="19"/>
      <c r="I1351" s="24"/>
      <c r="J1351" s="19"/>
      <c r="K1351" s="19"/>
      <c r="L1351" s="19"/>
      <c r="M1351" s="24"/>
      <c r="N1351" s="20"/>
      <c r="O1351" s="20"/>
      <c r="R1351" s="19"/>
      <c r="S1351" s="19"/>
      <c r="T1351" s="19"/>
      <c r="U1351" s="19"/>
      <c r="V1351" s="19"/>
    </row>
    <row r="1352" spans="1:25">
      <c r="A1352" s="19"/>
      <c r="B1352" s="19"/>
      <c r="C1352" s="19"/>
      <c r="D1352" s="19"/>
      <c r="E1352" s="19"/>
      <c r="F1352" s="19"/>
      <c r="G1352" s="19"/>
      <c r="H1352" s="19"/>
      <c r="I1352" s="24"/>
      <c r="J1352" s="38"/>
      <c r="K1352" s="19"/>
      <c r="L1352" s="19"/>
      <c r="M1352" s="24"/>
      <c r="N1352" s="20"/>
      <c r="O1352" s="20"/>
      <c r="R1352" s="19"/>
      <c r="S1352" s="19"/>
      <c r="T1352" s="19"/>
      <c r="U1352" s="19"/>
      <c r="V1352" s="19"/>
    </row>
    <row r="1353" spans="1:25" ht="15.6" customHeight="1">
      <c r="A1353" s="19"/>
      <c r="B1353" s="19"/>
      <c r="C1353" s="19"/>
      <c r="D1353" s="19"/>
      <c r="E1353" s="19"/>
      <c r="F1353" s="19"/>
      <c r="G1353" s="19"/>
      <c r="H1353" s="19"/>
      <c r="I1353" s="24"/>
      <c r="J1353" s="19"/>
      <c r="K1353" s="19"/>
      <c r="L1353" s="19"/>
      <c r="M1353" s="24"/>
      <c r="N1353" s="20"/>
      <c r="O1353" s="20"/>
      <c r="R1353" s="19"/>
      <c r="S1353" s="19"/>
      <c r="T1353" s="19"/>
      <c r="U1353" s="19"/>
      <c r="V1353" s="19"/>
    </row>
    <row r="1354" spans="1:25" s="46" customFormat="1" ht="15.6" customHeight="1">
      <c r="A1354" s="43"/>
      <c r="B1354" s="43"/>
      <c r="C1354" s="78" t="s">
        <v>5046</v>
      </c>
      <c r="D1354" s="78"/>
      <c r="E1354" s="78"/>
      <c r="F1354" s="43"/>
      <c r="G1354" s="43"/>
      <c r="H1354" s="43"/>
      <c r="I1354" s="44"/>
      <c r="J1354" s="43"/>
      <c r="K1354" s="43"/>
      <c r="L1354" s="43"/>
      <c r="M1354" s="44"/>
      <c r="N1354" s="45"/>
      <c r="O1354" s="45" t="s">
        <v>5047</v>
      </c>
      <c r="Q1354" s="47"/>
      <c r="R1354" s="43"/>
      <c r="S1354" s="43"/>
      <c r="T1354" s="43"/>
      <c r="U1354" s="43"/>
      <c r="V1354" s="43"/>
      <c r="W1354" s="43"/>
    </row>
    <row r="1355" spans="1:25" s="40" customFormat="1" ht="41.25" customHeight="1">
      <c r="A1355" s="27"/>
      <c r="B1355" s="27"/>
      <c r="C1355" s="73"/>
      <c r="D1355" s="73"/>
      <c r="E1355" s="73"/>
      <c r="F1355" s="73"/>
      <c r="G1355" s="27"/>
      <c r="H1355" s="27"/>
      <c r="I1355" s="25"/>
      <c r="J1355" s="27"/>
      <c r="K1355" s="27"/>
      <c r="L1355" s="27"/>
      <c r="M1355" s="25"/>
      <c r="N1355" s="39"/>
      <c r="O1355" s="39"/>
      <c r="P1355" s="80"/>
      <c r="Q1355" s="80"/>
      <c r="R1355" s="27"/>
      <c r="S1355" s="27"/>
      <c r="T1355" s="27"/>
      <c r="U1355" s="80"/>
      <c r="V1355" s="80"/>
      <c r="W1355" s="80"/>
      <c r="X1355" s="80"/>
    </row>
    <row r="1356" spans="1:25">
      <c r="A1356" s="66" t="s">
        <v>60</v>
      </c>
      <c r="B1356" s="66"/>
      <c r="C1356" s="66"/>
      <c r="D1356" s="66"/>
      <c r="E1356" s="66"/>
      <c r="F1356" s="66"/>
      <c r="G1356" s="66"/>
      <c r="H1356" s="66"/>
      <c r="I1356" s="66"/>
      <c r="J1356" s="66"/>
      <c r="K1356" s="66"/>
      <c r="L1356" s="66"/>
      <c r="M1356" s="66"/>
      <c r="N1356" s="20"/>
      <c r="O1356" s="20"/>
      <c r="R1356" s="19"/>
      <c r="S1356" s="19"/>
      <c r="T1356" s="19"/>
      <c r="U1356" s="19"/>
      <c r="V1356" s="19"/>
    </row>
    <row r="1357" spans="1:25">
      <c r="A1357" s="71"/>
      <c r="B1357" s="71"/>
      <c r="C1357" s="71"/>
      <c r="D1357" s="71"/>
      <c r="E1357" s="71"/>
      <c r="F1357" s="71"/>
      <c r="G1357" s="71"/>
      <c r="H1357" s="71"/>
      <c r="I1357" s="71"/>
      <c r="J1357" s="71"/>
      <c r="K1357" s="71"/>
      <c r="L1357" s="71"/>
      <c r="M1357" s="24"/>
      <c r="N1357" s="20"/>
      <c r="O1357" s="20"/>
      <c r="R1357" s="19"/>
      <c r="S1357" s="19"/>
      <c r="T1357" s="19"/>
      <c r="U1357" s="19"/>
      <c r="V1357" s="19"/>
    </row>
    <row r="1358" spans="1:25">
      <c r="A1358" s="19"/>
      <c r="B1358" s="19"/>
      <c r="C1358" s="19"/>
      <c r="D1358" s="19"/>
      <c r="E1358" s="19"/>
      <c r="F1358" s="19"/>
      <c r="G1358" s="19"/>
      <c r="H1358" s="19"/>
      <c r="I1358" s="24"/>
      <c r="J1358" s="19"/>
      <c r="K1358" s="19"/>
      <c r="L1358" s="19"/>
      <c r="M1358" s="24"/>
      <c r="N1358" s="20"/>
      <c r="O1358" s="20"/>
      <c r="R1358" s="19"/>
      <c r="S1358" s="19"/>
      <c r="T1358" s="19"/>
      <c r="U1358" s="19"/>
      <c r="V1358" s="19"/>
    </row>
    <row r="1359" spans="1:25">
      <c r="A1359" s="19"/>
      <c r="B1359" s="19"/>
      <c r="C1359" s="19"/>
      <c r="D1359" s="19"/>
      <c r="E1359" s="19"/>
      <c r="F1359" s="19"/>
      <c r="G1359" s="19"/>
      <c r="H1359" s="19"/>
      <c r="I1359" s="24"/>
      <c r="J1359" s="19"/>
      <c r="K1359" s="19"/>
      <c r="L1359" s="19"/>
      <c r="M1359" s="24"/>
      <c r="N1359" s="20"/>
      <c r="O1359" s="20"/>
      <c r="R1359" s="19"/>
      <c r="S1359" s="19"/>
      <c r="T1359" s="19"/>
      <c r="U1359" s="19"/>
      <c r="V1359" s="19"/>
      <c r="W1359" s="21"/>
    </row>
    <row r="1360" spans="1:25">
      <c r="A1360" s="19"/>
      <c r="B1360" s="19"/>
      <c r="C1360" s="19"/>
      <c r="D1360" s="19"/>
      <c r="E1360" s="19"/>
      <c r="F1360" s="19"/>
      <c r="G1360" s="19"/>
      <c r="H1360" s="19"/>
      <c r="I1360" s="24"/>
      <c r="J1360" s="19"/>
      <c r="K1360" s="19"/>
      <c r="L1360" s="19"/>
      <c r="M1360" s="24"/>
      <c r="N1360" s="20"/>
      <c r="O1360" s="20"/>
      <c r="R1360" s="19"/>
      <c r="S1360" s="19"/>
      <c r="T1360" s="19"/>
      <c r="U1360" s="19"/>
      <c r="V1360" s="19"/>
      <c r="W1360" s="21"/>
    </row>
    <row r="1361" spans="1:23">
      <c r="A1361" s="19"/>
      <c r="B1361" s="19"/>
      <c r="C1361" s="19"/>
      <c r="D1361" s="19"/>
      <c r="E1361" s="19"/>
      <c r="F1361" s="19"/>
      <c r="G1361" s="19"/>
      <c r="H1361" s="19"/>
      <c r="I1361" s="24"/>
      <c r="J1361" s="19"/>
      <c r="K1361" s="19"/>
      <c r="L1361" s="19"/>
      <c r="M1361" s="24"/>
      <c r="N1361" s="20"/>
      <c r="O1361" s="20"/>
      <c r="R1361" s="19"/>
      <c r="S1361" s="19"/>
      <c r="T1361" s="19"/>
      <c r="U1361" s="19"/>
      <c r="V1361" s="19"/>
      <c r="W1361" s="21"/>
    </row>
    <row r="1362" spans="1:23">
      <c r="A1362" s="19"/>
      <c r="B1362" s="19"/>
      <c r="C1362" s="19"/>
      <c r="D1362" s="19"/>
      <c r="E1362" s="19"/>
      <c r="F1362" s="19"/>
      <c r="G1362" s="19"/>
      <c r="H1362" s="19"/>
      <c r="I1362" s="24"/>
      <c r="J1362" s="19"/>
      <c r="K1362" s="19"/>
      <c r="L1362" s="19"/>
      <c r="M1362" s="24"/>
      <c r="N1362" s="20"/>
      <c r="O1362" s="20"/>
      <c r="R1362" s="19"/>
      <c r="S1362" s="19"/>
      <c r="T1362" s="19"/>
      <c r="U1362" s="19"/>
      <c r="V1362" s="19"/>
      <c r="W1362" s="21"/>
    </row>
    <row r="1363" spans="1:23">
      <c r="A1363" s="19"/>
      <c r="B1363" s="19"/>
      <c r="C1363" s="19"/>
      <c r="D1363" s="19"/>
      <c r="E1363" s="19"/>
      <c r="F1363" s="19"/>
      <c r="G1363" s="19"/>
      <c r="H1363" s="19"/>
      <c r="I1363" s="24"/>
      <c r="J1363" s="19"/>
      <c r="K1363" s="19"/>
      <c r="L1363" s="19"/>
      <c r="M1363" s="24"/>
      <c r="N1363" s="20"/>
      <c r="O1363" s="20"/>
      <c r="R1363" s="19"/>
      <c r="S1363" s="19"/>
      <c r="T1363" s="19"/>
      <c r="U1363" s="19"/>
      <c r="V1363" s="19"/>
      <c r="W1363" s="21"/>
    </row>
    <row r="1364" spans="1:23">
      <c r="A1364" s="19"/>
      <c r="B1364" s="19"/>
      <c r="C1364" s="19"/>
      <c r="D1364" s="19"/>
      <c r="E1364" s="19"/>
      <c r="F1364" s="19"/>
      <c r="G1364" s="19"/>
      <c r="H1364" s="19"/>
      <c r="I1364" s="24"/>
      <c r="J1364" s="19"/>
      <c r="K1364" s="19"/>
      <c r="L1364" s="19"/>
      <c r="M1364" s="24"/>
      <c r="N1364" s="20"/>
      <c r="O1364" s="20"/>
      <c r="R1364" s="19"/>
      <c r="S1364" s="19"/>
      <c r="T1364" s="19"/>
      <c r="U1364" s="19"/>
      <c r="V1364" s="19"/>
      <c r="W1364" s="21"/>
    </row>
    <row r="1365" spans="1:23">
      <c r="A1365" s="19"/>
      <c r="B1365" s="19"/>
      <c r="C1365" s="19"/>
      <c r="D1365" s="19"/>
      <c r="E1365" s="19"/>
      <c r="F1365" s="19"/>
      <c r="G1365" s="19"/>
      <c r="H1365" s="19"/>
      <c r="I1365" s="24"/>
      <c r="J1365" s="19"/>
      <c r="K1365" s="19"/>
      <c r="L1365" s="19"/>
      <c r="M1365" s="24"/>
      <c r="N1365" s="20"/>
      <c r="O1365" s="20"/>
      <c r="R1365" s="19"/>
      <c r="S1365" s="19"/>
      <c r="T1365" s="19"/>
      <c r="U1365" s="19"/>
      <c r="V1365" s="19"/>
      <c r="W1365" s="21"/>
    </row>
    <row r="1366" spans="1:23">
      <c r="A1366" s="19"/>
      <c r="B1366" s="19"/>
      <c r="C1366" s="19"/>
      <c r="D1366" s="19"/>
      <c r="E1366" s="19"/>
      <c r="F1366" s="19"/>
      <c r="G1366" s="19"/>
      <c r="H1366" s="19"/>
      <c r="I1366" s="24"/>
      <c r="J1366" s="19"/>
      <c r="K1366" s="19"/>
      <c r="L1366" s="19"/>
      <c r="M1366" s="24"/>
      <c r="N1366" s="20"/>
      <c r="O1366" s="20"/>
      <c r="R1366" s="19"/>
      <c r="S1366" s="19"/>
      <c r="T1366" s="19"/>
      <c r="U1366" s="19"/>
      <c r="V1366" s="19"/>
      <c r="W1366" s="21"/>
    </row>
    <row r="1367" spans="1:23">
      <c r="A1367" s="19"/>
      <c r="B1367" s="19"/>
      <c r="C1367" s="19"/>
      <c r="D1367" s="19"/>
      <c r="E1367" s="19"/>
      <c r="F1367" s="19"/>
      <c r="G1367" s="19"/>
      <c r="H1367" s="19"/>
      <c r="I1367" s="24"/>
      <c r="J1367" s="19"/>
      <c r="K1367" s="19"/>
      <c r="L1367" s="19"/>
      <c r="M1367" s="24"/>
      <c r="N1367" s="20"/>
      <c r="O1367" s="20"/>
      <c r="R1367" s="19"/>
      <c r="S1367" s="19"/>
      <c r="T1367" s="19"/>
      <c r="U1367" s="19"/>
      <c r="V1367" s="19"/>
      <c r="W1367" s="21"/>
    </row>
    <row r="1368" spans="1:23">
      <c r="A1368" s="19"/>
      <c r="B1368" s="19"/>
      <c r="C1368" s="19"/>
      <c r="D1368" s="19"/>
      <c r="E1368" s="19"/>
      <c r="F1368" s="19"/>
      <c r="G1368" s="19"/>
      <c r="H1368" s="19"/>
      <c r="I1368" s="24"/>
      <c r="J1368" s="19"/>
      <c r="K1368" s="19"/>
      <c r="L1368" s="19"/>
      <c r="M1368" s="24"/>
      <c r="N1368" s="20"/>
      <c r="O1368" s="20"/>
      <c r="R1368" s="19"/>
      <c r="S1368" s="19"/>
      <c r="T1368" s="19"/>
      <c r="U1368" s="19"/>
      <c r="V1368" s="19"/>
      <c r="W1368" s="21"/>
    </row>
    <row r="1369" spans="1:23">
      <c r="A1369" s="19"/>
      <c r="B1369" s="19"/>
      <c r="C1369" s="19"/>
      <c r="D1369" s="19"/>
      <c r="E1369" s="19"/>
      <c r="F1369" s="19"/>
      <c r="G1369" s="19"/>
      <c r="H1369" s="19"/>
      <c r="I1369" s="24"/>
      <c r="J1369" s="19"/>
      <c r="K1369" s="19"/>
      <c r="L1369" s="19"/>
      <c r="M1369" s="24"/>
      <c r="N1369" s="20"/>
      <c r="O1369" s="20"/>
      <c r="R1369" s="19"/>
      <c r="S1369" s="19"/>
      <c r="T1369" s="19"/>
      <c r="U1369" s="19"/>
      <c r="V1369" s="19"/>
      <c r="W1369" s="21"/>
    </row>
    <row r="1370" spans="1:23">
      <c r="A1370" s="19"/>
      <c r="B1370" s="19"/>
      <c r="C1370" s="19"/>
      <c r="D1370" s="19"/>
      <c r="E1370" s="19"/>
      <c r="F1370" s="19"/>
      <c r="G1370" s="19"/>
      <c r="H1370" s="19"/>
      <c r="I1370" s="24"/>
      <c r="J1370" s="19"/>
      <c r="K1370" s="19"/>
      <c r="L1370" s="19"/>
      <c r="M1370" s="24"/>
      <c r="N1370" s="20"/>
      <c r="O1370" s="20"/>
      <c r="R1370" s="19"/>
      <c r="S1370" s="19"/>
      <c r="T1370" s="19"/>
      <c r="U1370" s="19"/>
      <c r="V1370" s="19"/>
      <c r="W1370" s="21"/>
    </row>
    <row r="1371" spans="1:23">
      <c r="A1371" s="19"/>
      <c r="B1371" s="19"/>
      <c r="C1371" s="19"/>
      <c r="D1371" s="19"/>
      <c r="E1371" s="19"/>
      <c r="F1371" s="19"/>
      <c r="G1371" s="19"/>
      <c r="H1371" s="19"/>
      <c r="I1371" s="24"/>
      <c r="J1371" s="19"/>
      <c r="K1371" s="19"/>
      <c r="L1371" s="19"/>
      <c r="M1371" s="24"/>
      <c r="N1371" s="20"/>
      <c r="O1371" s="20"/>
      <c r="R1371" s="19"/>
      <c r="S1371" s="19"/>
      <c r="T1371" s="19"/>
      <c r="U1371" s="19"/>
      <c r="V1371" s="19"/>
      <c r="W1371" s="21"/>
    </row>
    <row r="1372" spans="1:23">
      <c r="A1372" s="19"/>
      <c r="B1372" s="19"/>
      <c r="C1372" s="19"/>
      <c r="D1372" s="19"/>
      <c r="E1372" s="19"/>
      <c r="F1372" s="19"/>
      <c r="G1372" s="19"/>
      <c r="H1372" s="19"/>
      <c r="I1372" s="24"/>
      <c r="J1372" s="19"/>
      <c r="K1372" s="19"/>
      <c r="L1372" s="19"/>
      <c r="M1372" s="24"/>
      <c r="N1372" s="20"/>
      <c r="O1372" s="20"/>
      <c r="R1372" s="19"/>
      <c r="S1372" s="19"/>
      <c r="T1372" s="19"/>
      <c r="U1372" s="19"/>
      <c r="V1372" s="19"/>
      <c r="W1372" s="21"/>
    </row>
    <row r="1373" spans="1:23">
      <c r="A1373" s="19"/>
      <c r="B1373" s="19"/>
      <c r="C1373" s="19"/>
      <c r="D1373" s="19"/>
      <c r="E1373" s="19"/>
      <c r="F1373" s="19"/>
      <c r="G1373" s="19"/>
      <c r="H1373" s="19"/>
      <c r="I1373" s="24"/>
      <c r="J1373" s="19"/>
      <c r="K1373" s="19"/>
      <c r="L1373" s="19"/>
      <c r="M1373" s="24"/>
      <c r="N1373" s="20"/>
      <c r="O1373" s="20"/>
      <c r="R1373" s="19"/>
      <c r="S1373" s="19"/>
      <c r="T1373" s="19"/>
      <c r="U1373" s="19"/>
      <c r="V1373" s="19"/>
      <c r="W1373" s="21"/>
    </row>
    <row r="1374" spans="1:23">
      <c r="A1374" s="19"/>
      <c r="B1374" s="19"/>
      <c r="C1374" s="19"/>
      <c r="D1374" s="19"/>
      <c r="E1374" s="19"/>
      <c r="F1374" s="19"/>
      <c r="G1374" s="19"/>
      <c r="H1374" s="19"/>
      <c r="I1374" s="24"/>
      <c r="J1374" s="19"/>
      <c r="K1374" s="19"/>
      <c r="L1374" s="19"/>
      <c r="M1374" s="24"/>
      <c r="N1374" s="20"/>
      <c r="O1374" s="20"/>
      <c r="R1374" s="19"/>
      <c r="S1374" s="19"/>
      <c r="T1374" s="19"/>
      <c r="U1374" s="19"/>
      <c r="V1374" s="19"/>
      <c r="W1374" s="21"/>
    </row>
    <row r="1375" spans="1:23">
      <c r="A1375" s="19"/>
      <c r="B1375" s="19"/>
      <c r="C1375" s="19"/>
      <c r="D1375" s="19"/>
      <c r="E1375" s="19"/>
      <c r="F1375" s="19"/>
      <c r="G1375" s="19"/>
      <c r="H1375" s="19"/>
      <c r="I1375" s="24"/>
      <c r="J1375" s="19"/>
      <c r="K1375" s="19"/>
      <c r="L1375" s="19"/>
      <c r="M1375" s="24"/>
      <c r="N1375" s="20"/>
      <c r="O1375" s="20"/>
      <c r="R1375" s="19"/>
      <c r="S1375" s="19"/>
      <c r="T1375" s="19"/>
      <c r="U1375" s="19"/>
      <c r="V1375" s="19"/>
      <c r="W1375" s="21"/>
    </row>
    <row r="1376" spans="1:23">
      <c r="A1376" s="19"/>
      <c r="B1376" s="19"/>
      <c r="C1376" s="19"/>
      <c r="D1376" s="19"/>
      <c r="E1376" s="19"/>
      <c r="F1376" s="19"/>
      <c r="G1376" s="19"/>
      <c r="H1376" s="19"/>
      <c r="I1376" s="24"/>
      <c r="J1376" s="19"/>
      <c r="K1376" s="19"/>
      <c r="L1376" s="19"/>
      <c r="M1376" s="24"/>
      <c r="N1376" s="20"/>
      <c r="O1376" s="20"/>
      <c r="R1376" s="19"/>
      <c r="S1376" s="19"/>
      <c r="T1376" s="19"/>
      <c r="U1376" s="19"/>
      <c r="V1376" s="19"/>
      <c r="W1376" s="21"/>
    </row>
    <row r="1377" spans="1:23">
      <c r="A1377" s="19"/>
      <c r="B1377" s="19"/>
      <c r="C1377" s="19"/>
      <c r="D1377" s="19"/>
      <c r="E1377" s="19"/>
      <c r="F1377" s="19"/>
      <c r="G1377" s="19"/>
      <c r="H1377" s="19"/>
      <c r="I1377" s="24"/>
      <c r="J1377" s="19"/>
      <c r="K1377" s="19"/>
      <c r="L1377" s="19"/>
      <c r="M1377" s="24"/>
      <c r="N1377" s="20"/>
      <c r="O1377" s="20"/>
      <c r="R1377" s="19"/>
      <c r="S1377" s="19"/>
      <c r="T1377" s="19"/>
      <c r="U1377" s="19"/>
      <c r="V1377" s="19"/>
      <c r="W1377" s="21"/>
    </row>
    <row r="1378" spans="1:23">
      <c r="A1378" s="19"/>
      <c r="B1378" s="19"/>
      <c r="C1378" s="19"/>
      <c r="D1378" s="19"/>
      <c r="E1378" s="19"/>
      <c r="F1378" s="19"/>
      <c r="G1378" s="19"/>
      <c r="H1378" s="19"/>
      <c r="I1378" s="24"/>
      <c r="J1378" s="19"/>
      <c r="K1378" s="19"/>
      <c r="L1378" s="19"/>
      <c r="M1378" s="24"/>
      <c r="N1378" s="20"/>
      <c r="O1378" s="20"/>
      <c r="R1378" s="19"/>
      <c r="S1378" s="19"/>
      <c r="T1378" s="19"/>
      <c r="U1378" s="19"/>
      <c r="V1378" s="19"/>
      <c r="W1378" s="21"/>
    </row>
    <row r="1379" spans="1:23">
      <c r="A1379" s="19"/>
      <c r="B1379" s="19"/>
      <c r="C1379" s="19"/>
      <c r="D1379" s="19"/>
      <c r="E1379" s="19"/>
      <c r="F1379" s="19"/>
      <c r="G1379" s="19"/>
      <c r="H1379" s="19"/>
      <c r="I1379" s="24"/>
      <c r="J1379" s="19"/>
      <c r="K1379" s="19"/>
      <c r="L1379" s="19"/>
      <c r="M1379" s="24"/>
      <c r="N1379" s="20"/>
      <c r="O1379" s="20"/>
      <c r="R1379" s="19"/>
      <c r="S1379" s="19"/>
      <c r="T1379" s="19"/>
      <c r="U1379" s="19"/>
      <c r="V1379" s="19"/>
      <c r="W1379" s="21"/>
    </row>
    <row r="1380" spans="1:23">
      <c r="A1380" s="19"/>
      <c r="B1380" s="19"/>
      <c r="C1380" s="19"/>
      <c r="D1380" s="19"/>
      <c r="E1380" s="19"/>
      <c r="F1380" s="19"/>
      <c r="G1380" s="19"/>
      <c r="H1380" s="19"/>
      <c r="I1380" s="24"/>
      <c r="J1380" s="19"/>
      <c r="K1380" s="19"/>
      <c r="L1380" s="19"/>
      <c r="M1380" s="24"/>
      <c r="N1380" s="20"/>
      <c r="O1380" s="20"/>
      <c r="R1380" s="19"/>
      <c r="S1380" s="19"/>
      <c r="T1380" s="19"/>
      <c r="U1380" s="19"/>
      <c r="V1380" s="19"/>
      <c r="W1380" s="21"/>
    </row>
    <row r="1381" spans="1:23">
      <c r="A1381" s="19"/>
      <c r="B1381" s="19"/>
      <c r="C1381" s="19"/>
      <c r="D1381" s="19"/>
      <c r="E1381" s="19"/>
      <c r="F1381" s="19"/>
      <c r="G1381" s="19"/>
      <c r="H1381" s="19"/>
      <c r="I1381" s="24"/>
      <c r="J1381" s="19"/>
      <c r="K1381" s="19"/>
      <c r="L1381" s="19"/>
      <c r="M1381" s="24"/>
      <c r="N1381" s="20"/>
      <c r="O1381" s="20"/>
      <c r="R1381" s="19"/>
      <c r="S1381" s="19"/>
      <c r="T1381" s="19"/>
      <c r="U1381" s="19"/>
      <c r="V1381" s="19"/>
      <c r="W1381" s="21"/>
    </row>
    <row r="1382" spans="1:23">
      <c r="A1382" s="19"/>
      <c r="B1382" s="19"/>
      <c r="C1382" s="19"/>
      <c r="D1382" s="19"/>
      <c r="E1382" s="19"/>
      <c r="F1382" s="19"/>
      <c r="G1382" s="19"/>
      <c r="H1382" s="19"/>
      <c r="I1382" s="24"/>
      <c r="J1382" s="19"/>
      <c r="K1382" s="19"/>
      <c r="L1382" s="19"/>
      <c r="M1382" s="24"/>
      <c r="N1382" s="20"/>
      <c r="O1382" s="20"/>
      <c r="R1382" s="19"/>
      <c r="S1382" s="19"/>
      <c r="T1382" s="19"/>
      <c r="U1382" s="19"/>
      <c r="V1382" s="19"/>
      <c r="W1382" s="21"/>
    </row>
    <row r="1383" spans="1:23">
      <c r="A1383" s="19"/>
      <c r="B1383" s="19"/>
      <c r="C1383" s="19"/>
      <c r="D1383" s="19"/>
      <c r="E1383" s="19"/>
      <c r="F1383" s="19"/>
      <c r="G1383" s="19"/>
      <c r="H1383" s="19"/>
      <c r="I1383" s="24"/>
      <c r="J1383" s="19"/>
      <c r="K1383" s="19"/>
      <c r="L1383" s="19"/>
      <c r="M1383" s="24"/>
      <c r="N1383" s="20"/>
      <c r="O1383" s="20"/>
      <c r="R1383" s="19"/>
      <c r="S1383" s="19"/>
      <c r="T1383" s="19"/>
      <c r="U1383" s="19"/>
      <c r="V1383" s="19"/>
      <c r="W1383" s="21"/>
    </row>
    <row r="1384" spans="1:23">
      <c r="A1384" s="19"/>
      <c r="B1384" s="19"/>
      <c r="C1384" s="19"/>
      <c r="D1384" s="19"/>
      <c r="E1384" s="19"/>
      <c r="F1384" s="19"/>
      <c r="G1384" s="19"/>
      <c r="H1384" s="19"/>
      <c r="I1384" s="24"/>
      <c r="J1384" s="19"/>
      <c r="K1384" s="19"/>
      <c r="L1384" s="19"/>
      <c r="M1384" s="24"/>
      <c r="N1384" s="20"/>
      <c r="O1384" s="20"/>
      <c r="R1384" s="19"/>
      <c r="S1384" s="19"/>
      <c r="T1384" s="19"/>
      <c r="U1384" s="19"/>
      <c r="V1384" s="19"/>
      <c r="W1384" s="21"/>
    </row>
    <row r="1385" spans="1:23">
      <c r="A1385" s="19"/>
      <c r="B1385" s="19"/>
      <c r="C1385" s="19"/>
      <c r="D1385" s="19"/>
      <c r="E1385" s="19"/>
      <c r="F1385" s="19"/>
      <c r="G1385" s="19"/>
      <c r="H1385" s="19"/>
      <c r="I1385" s="24"/>
      <c r="J1385" s="19"/>
      <c r="K1385" s="19"/>
      <c r="L1385" s="19"/>
      <c r="M1385" s="24"/>
      <c r="N1385" s="20"/>
      <c r="O1385" s="20"/>
      <c r="R1385" s="19"/>
      <c r="S1385" s="19"/>
      <c r="T1385" s="19"/>
      <c r="U1385" s="19"/>
      <c r="V1385" s="19"/>
      <c r="W1385" s="21"/>
    </row>
    <row r="1386" spans="1:23">
      <c r="A1386" s="19"/>
      <c r="B1386" s="19"/>
      <c r="C1386" s="19"/>
      <c r="D1386" s="19"/>
      <c r="E1386" s="19"/>
      <c r="F1386" s="19"/>
      <c r="G1386" s="19"/>
      <c r="H1386" s="19"/>
      <c r="I1386" s="24"/>
      <c r="J1386" s="19"/>
      <c r="K1386" s="19"/>
      <c r="L1386" s="19"/>
      <c r="M1386" s="24"/>
      <c r="N1386" s="20"/>
      <c r="O1386" s="20"/>
      <c r="R1386" s="19"/>
      <c r="S1386" s="19"/>
      <c r="T1386" s="19"/>
      <c r="U1386" s="19"/>
      <c r="V1386" s="19"/>
      <c r="W1386" s="21"/>
    </row>
    <row r="1387" spans="1:23">
      <c r="A1387" s="19"/>
      <c r="B1387" s="19"/>
      <c r="C1387" s="19"/>
      <c r="D1387" s="19"/>
      <c r="E1387" s="19"/>
      <c r="F1387" s="19"/>
      <c r="G1387" s="19"/>
      <c r="H1387" s="19"/>
      <c r="I1387" s="24"/>
      <c r="J1387" s="19"/>
      <c r="K1387" s="19"/>
      <c r="L1387" s="19"/>
      <c r="M1387" s="24"/>
      <c r="N1387" s="20"/>
      <c r="O1387" s="20"/>
      <c r="R1387" s="19"/>
      <c r="S1387" s="19"/>
      <c r="T1387" s="19"/>
      <c r="U1387" s="19"/>
      <c r="V1387" s="19"/>
      <c r="W1387" s="21"/>
    </row>
    <row r="1388" spans="1:23">
      <c r="A1388" s="19"/>
      <c r="B1388" s="19"/>
      <c r="C1388" s="19"/>
      <c r="D1388" s="19"/>
      <c r="E1388" s="19"/>
      <c r="F1388" s="19"/>
      <c r="G1388" s="19"/>
      <c r="H1388" s="19"/>
      <c r="I1388" s="24"/>
      <c r="J1388" s="19"/>
      <c r="K1388" s="19"/>
      <c r="L1388" s="19"/>
      <c r="M1388" s="24"/>
      <c r="N1388" s="20"/>
      <c r="O1388" s="20"/>
      <c r="R1388" s="19"/>
      <c r="S1388" s="19"/>
      <c r="T1388" s="19"/>
      <c r="U1388" s="19"/>
      <c r="V1388" s="19"/>
      <c r="W1388" s="21"/>
    </row>
    <row r="1389" spans="1:23">
      <c r="A1389" s="19"/>
      <c r="B1389" s="19"/>
      <c r="C1389" s="19"/>
      <c r="D1389" s="19"/>
      <c r="E1389" s="19"/>
      <c r="F1389" s="19"/>
      <c r="G1389" s="19"/>
      <c r="H1389" s="19"/>
      <c r="I1389" s="24"/>
      <c r="J1389" s="19"/>
      <c r="K1389" s="19"/>
      <c r="L1389" s="19"/>
      <c r="M1389" s="24"/>
      <c r="N1389" s="20"/>
      <c r="O1389" s="20"/>
      <c r="R1389" s="19"/>
      <c r="S1389" s="19"/>
      <c r="T1389" s="19"/>
      <c r="U1389" s="19"/>
      <c r="V1389" s="19"/>
      <c r="W1389" s="21"/>
    </row>
    <row r="1390" spans="1:23">
      <c r="A1390" s="19"/>
      <c r="B1390" s="19"/>
      <c r="C1390" s="19"/>
      <c r="D1390" s="19"/>
      <c r="E1390" s="19"/>
      <c r="F1390" s="19"/>
      <c r="G1390" s="19"/>
      <c r="H1390" s="19"/>
      <c r="I1390" s="24"/>
      <c r="J1390" s="19"/>
      <c r="K1390" s="19"/>
      <c r="L1390" s="19"/>
      <c r="M1390" s="24"/>
      <c r="N1390" s="20"/>
      <c r="O1390" s="20"/>
      <c r="R1390" s="19"/>
      <c r="S1390" s="19"/>
      <c r="T1390" s="19"/>
      <c r="U1390" s="19"/>
      <c r="V1390" s="19"/>
      <c r="W1390" s="21"/>
    </row>
    <row r="1391" spans="1:23">
      <c r="A1391" s="19"/>
      <c r="B1391" s="19"/>
      <c r="C1391" s="19"/>
      <c r="D1391" s="19"/>
      <c r="E1391" s="19"/>
      <c r="F1391" s="19"/>
      <c r="G1391" s="19"/>
      <c r="H1391" s="19"/>
      <c r="I1391" s="24"/>
      <c r="J1391" s="19"/>
      <c r="K1391" s="19"/>
      <c r="L1391" s="19"/>
      <c r="M1391" s="24"/>
      <c r="N1391" s="20"/>
      <c r="O1391" s="20"/>
      <c r="R1391" s="19"/>
      <c r="S1391" s="19"/>
      <c r="T1391" s="19"/>
      <c r="U1391" s="19"/>
      <c r="V1391" s="19"/>
      <c r="W1391" s="21"/>
    </row>
    <row r="1392" spans="1:23">
      <c r="A1392" s="19"/>
      <c r="B1392" s="19"/>
      <c r="C1392" s="19"/>
      <c r="D1392" s="19"/>
      <c r="E1392" s="19"/>
      <c r="F1392" s="19"/>
      <c r="G1392" s="19"/>
      <c r="H1392" s="19"/>
      <c r="I1392" s="24"/>
      <c r="J1392" s="19"/>
      <c r="K1392" s="19"/>
      <c r="L1392" s="19"/>
      <c r="M1392" s="24"/>
      <c r="N1392" s="20"/>
      <c r="O1392" s="20"/>
      <c r="R1392" s="19"/>
      <c r="S1392" s="19"/>
      <c r="T1392" s="19"/>
      <c r="U1392" s="19"/>
      <c r="V1392" s="19"/>
      <c r="W1392" s="21"/>
    </row>
    <row r="1393" spans="1:23">
      <c r="A1393" s="19"/>
      <c r="B1393" s="19"/>
      <c r="C1393" s="19"/>
      <c r="D1393" s="19"/>
      <c r="E1393" s="19"/>
      <c r="F1393" s="19"/>
      <c r="G1393" s="19"/>
      <c r="H1393" s="19"/>
      <c r="I1393" s="24"/>
      <c r="J1393" s="19"/>
      <c r="K1393" s="19"/>
      <c r="L1393" s="19"/>
      <c r="M1393" s="24"/>
      <c r="N1393" s="20"/>
      <c r="O1393" s="20"/>
      <c r="R1393" s="19"/>
      <c r="S1393" s="19"/>
      <c r="T1393" s="19"/>
      <c r="U1393" s="19"/>
      <c r="V1393" s="19"/>
      <c r="W1393" s="21"/>
    </row>
    <row r="1394" spans="1:23">
      <c r="A1394" s="19"/>
      <c r="B1394" s="19"/>
      <c r="C1394" s="19"/>
      <c r="D1394" s="19"/>
      <c r="E1394" s="19"/>
      <c r="F1394" s="19"/>
      <c r="G1394" s="19"/>
      <c r="H1394" s="19"/>
      <c r="I1394" s="24"/>
      <c r="J1394" s="19"/>
      <c r="K1394" s="19"/>
      <c r="L1394" s="19"/>
      <c r="M1394" s="24"/>
      <c r="N1394" s="20"/>
      <c r="O1394" s="20"/>
      <c r="R1394" s="19"/>
      <c r="S1394" s="19"/>
      <c r="T1394" s="19"/>
      <c r="U1394" s="19"/>
      <c r="V1394" s="19"/>
      <c r="W1394" s="21"/>
    </row>
    <row r="1395" spans="1:23">
      <c r="A1395" s="19"/>
      <c r="B1395" s="19"/>
      <c r="C1395" s="19"/>
      <c r="D1395" s="19"/>
      <c r="E1395" s="19"/>
      <c r="F1395" s="19"/>
      <c r="G1395" s="19"/>
      <c r="H1395" s="19"/>
      <c r="I1395" s="24"/>
      <c r="J1395" s="19"/>
      <c r="K1395" s="19"/>
      <c r="L1395" s="19"/>
      <c r="M1395" s="24"/>
      <c r="N1395" s="20"/>
      <c r="O1395" s="20"/>
      <c r="R1395" s="19"/>
      <c r="S1395" s="19"/>
      <c r="T1395" s="19"/>
      <c r="U1395" s="19"/>
      <c r="V1395" s="19"/>
      <c r="W1395" s="21"/>
    </row>
    <row r="1396" spans="1:23">
      <c r="A1396" s="19"/>
      <c r="B1396" s="19"/>
      <c r="C1396" s="19"/>
      <c r="D1396" s="19"/>
      <c r="E1396" s="19"/>
      <c r="F1396" s="19"/>
      <c r="G1396" s="19"/>
      <c r="H1396" s="19"/>
      <c r="I1396" s="24"/>
      <c r="J1396" s="19"/>
      <c r="K1396" s="19"/>
      <c r="L1396" s="19"/>
      <c r="M1396" s="24"/>
      <c r="N1396" s="20"/>
      <c r="O1396" s="20"/>
      <c r="R1396" s="19"/>
      <c r="S1396" s="19"/>
      <c r="T1396" s="19"/>
      <c r="U1396" s="19"/>
      <c r="V1396" s="19"/>
      <c r="W1396" s="21"/>
    </row>
    <row r="1397" spans="1:23">
      <c r="A1397" s="19"/>
      <c r="B1397" s="19"/>
      <c r="C1397" s="19"/>
      <c r="D1397" s="19"/>
      <c r="E1397" s="19"/>
      <c r="F1397" s="19"/>
      <c r="G1397" s="19"/>
      <c r="H1397" s="19"/>
      <c r="I1397" s="24"/>
      <c r="J1397" s="19"/>
      <c r="K1397" s="19"/>
      <c r="L1397" s="19"/>
      <c r="M1397" s="24"/>
      <c r="N1397" s="20"/>
      <c r="O1397" s="20"/>
      <c r="R1397" s="19"/>
      <c r="S1397" s="19"/>
      <c r="T1397" s="19"/>
      <c r="U1397" s="19"/>
      <c r="V1397" s="19"/>
      <c r="W1397" s="21"/>
    </row>
    <row r="1398" spans="1:23">
      <c r="A1398" s="19"/>
      <c r="B1398" s="19"/>
      <c r="C1398" s="19"/>
      <c r="D1398" s="19"/>
      <c r="E1398" s="19"/>
      <c r="F1398" s="19"/>
      <c r="G1398" s="19"/>
      <c r="H1398" s="19"/>
      <c r="I1398" s="24"/>
      <c r="J1398" s="19"/>
      <c r="K1398" s="19"/>
      <c r="L1398" s="19"/>
      <c r="M1398" s="24"/>
      <c r="N1398" s="20"/>
      <c r="O1398" s="20"/>
      <c r="R1398" s="19"/>
      <c r="S1398" s="19"/>
      <c r="T1398" s="19"/>
      <c r="U1398" s="19"/>
      <c r="V1398" s="19"/>
      <c r="W1398" s="21"/>
    </row>
    <row r="1399" spans="1:23">
      <c r="A1399" s="19"/>
      <c r="B1399" s="19"/>
      <c r="C1399" s="19"/>
      <c r="D1399" s="19"/>
      <c r="E1399" s="19"/>
      <c r="F1399" s="19"/>
      <c r="G1399" s="19"/>
      <c r="H1399" s="19"/>
      <c r="I1399" s="24"/>
      <c r="J1399" s="19"/>
      <c r="K1399" s="19"/>
      <c r="L1399" s="19"/>
      <c r="M1399" s="24"/>
      <c r="N1399" s="20"/>
      <c r="O1399" s="20"/>
      <c r="R1399" s="19"/>
      <c r="S1399" s="19"/>
      <c r="T1399" s="19"/>
      <c r="U1399" s="19"/>
      <c r="V1399" s="19"/>
      <c r="W1399" s="21"/>
    </row>
    <row r="1400" spans="1:23">
      <c r="A1400" s="19"/>
      <c r="B1400" s="19"/>
      <c r="C1400" s="19"/>
      <c r="D1400" s="19"/>
      <c r="E1400" s="19"/>
      <c r="F1400" s="19"/>
      <c r="G1400" s="19"/>
      <c r="H1400" s="19"/>
      <c r="I1400" s="24"/>
      <c r="J1400" s="19"/>
      <c r="K1400" s="19"/>
      <c r="L1400" s="19"/>
      <c r="M1400" s="24"/>
      <c r="N1400" s="20"/>
      <c r="O1400" s="20"/>
      <c r="R1400" s="19"/>
      <c r="S1400" s="19"/>
      <c r="T1400" s="19"/>
      <c r="U1400" s="19"/>
      <c r="V1400" s="19"/>
      <c r="W1400" s="21"/>
    </row>
    <row r="1401" spans="1:23">
      <c r="A1401" s="19"/>
      <c r="B1401" s="19"/>
      <c r="C1401" s="19"/>
      <c r="D1401" s="19"/>
      <c r="E1401" s="19"/>
      <c r="F1401" s="19"/>
      <c r="G1401" s="19"/>
      <c r="H1401" s="19"/>
      <c r="I1401" s="24"/>
      <c r="J1401" s="19"/>
      <c r="K1401" s="19"/>
      <c r="L1401" s="19"/>
      <c r="M1401" s="24"/>
      <c r="N1401" s="20"/>
      <c r="O1401" s="20"/>
      <c r="R1401" s="19"/>
      <c r="S1401" s="19"/>
      <c r="T1401" s="19"/>
      <c r="U1401" s="19"/>
      <c r="V1401" s="19"/>
      <c r="W1401" s="21"/>
    </row>
    <row r="1402" spans="1:23">
      <c r="A1402" s="19"/>
      <c r="B1402" s="19"/>
      <c r="C1402" s="19"/>
      <c r="D1402" s="19"/>
      <c r="E1402" s="19"/>
      <c r="F1402" s="19"/>
      <c r="G1402" s="19"/>
      <c r="H1402" s="19"/>
      <c r="I1402" s="24"/>
      <c r="J1402" s="19"/>
      <c r="K1402" s="19"/>
      <c r="L1402" s="19"/>
      <c r="M1402" s="24"/>
      <c r="N1402" s="20"/>
      <c r="O1402" s="20"/>
      <c r="R1402" s="19"/>
      <c r="S1402" s="19"/>
      <c r="T1402" s="19"/>
      <c r="U1402" s="19"/>
      <c r="V1402" s="19"/>
      <c r="W1402" s="21"/>
    </row>
    <row r="1403" spans="1:23">
      <c r="A1403" s="19"/>
      <c r="B1403" s="19"/>
      <c r="C1403" s="19"/>
      <c r="D1403" s="19"/>
      <c r="E1403" s="19"/>
      <c r="F1403" s="19"/>
      <c r="G1403" s="19"/>
      <c r="H1403" s="19"/>
      <c r="I1403" s="24"/>
      <c r="J1403" s="19"/>
      <c r="K1403" s="19"/>
      <c r="L1403" s="19"/>
      <c r="M1403" s="24"/>
      <c r="N1403" s="20"/>
      <c r="O1403" s="20"/>
      <c r="R1403" s="19"/>
      <c r="S1403" s="19"/>
      <c r="T1403" s="19"/>
      <c r="U1403" s="19"/>
      <c r="V1403" s="19"/>
      <c r="W1403" s="21"/>
    </row>
    <row r="1404" spans="1:23">
      <c r="A1404" s="19"/>
      <c r="B1404" s="19"/>
      <c r="C1404" s="19"/>
      <c r="D1404" s="19"/>
      <c r="E1404" s="19"/>
      <c r="F1404" s="19"/>
      <c r="G1404" s="19"/>
      <c r="H1404" s="19"/>
      <c r="I1404" s="24"/>
      <c r="J1404" s="19"/>
      <c r="K1404" s="19"/>
      <c r="L1404" s="19"/>
      <c r="M1404" s="24"/>
      <c r="N1404" s="20"/>
      <c r="O1404" s="20"/>
      <c r="R1404" s="19"/>
      <c r="S1404" s="19"/>
      <c r="T1404" s="19"/>
      <c r="U1404" s="19"/>
      <c r="V1404" s="19"/>
      <c r="W1404" s="21"/>
    </row>
    <row r="1405" spans="1:23">
      <c r="A1405" s="19"/>
      <c r="B1405" s="19"/>
      <c r="C1405" s="19"/>
      <c r="D1405" s="19"/>
      <c r="E1405" s="19"/>
      <c r="F1405" s="19"/>
      <c r="G1405" s="19"/>
      <c r="H1405" s="19"/>
      <c r="I1405" s="24"/>
      <c r="J1405" s="19"/>
      <c r="K1405" s="19"/>
      <c r="L1405" s="19"/>
      <c r="M1405" s="24"/>
      <c r="N1405" s="20"/>
      <c r="O1405" s="20"/>
      <c r="R1405" s="19"/>
      <c r="S1405" s="19"/>
      <c r="T1405" s="19"/>
      <c r="U1405" s="19"/>
      <c r="V1405" s="19"/>
      <c r="W1405" s="21"/>
    </row>
    <row r="1406" spans="1:23">
      <c r="A1406" s="19"/>
      <c r="B1406" s="19"/>
      <c r="C1406" s="19"/>
      <c r="D1406" s="19"/>
      <c r="E1406" s="19"/>
      <c r="F1406" s="19"/>
      <c r="G1406" s="19"/>
      <c r="H1406" s="19"/>
      <c r="I1406" s="24"/>
      <c r="J1406" s="19"/>
      <c r="K1406" s="19"/>
      <c r="L1406" s="19"/>
      <c r="M1406" s="24"/>
      <c r="N1406" s="20"/>
      <c r="O1406" s="20"/>
      <c r="R1406" s="19"/>
      <c r="S1406" s="19"/>
      <c r="T1406" s="19"/>
      <c r="U1406" s="19"/>
      <c r="V1406" s="19"/>
      <c r="W1406" s="21"/>
    </row>
    <row r="1407" spans="1:23">
      <c r="A1407" s="19"/>
      <c r="B1407" s="19"/>
      <c r="C1407" s="19"/>
      <c r="D1407" s="19"/>
      <c r="E1407" s="19"/>
      <c r="F1407" s="19"/>
      <c r="G1407" s="19"/>
      <c r="H1407" s="19"/>
      <c r="I1407" s="24"/>
      <c r="J1407" s="19"/>
      <c r="K1407" s="19"/>
      <c r="L1407" s="19"/>
      <c r="M1407" s="24"/>
      <c r="N1407" s="20"/>
      <c r="O1407" s="20"/>
      <c r="R1407" s="19"/>
      <c r="S1407" s="19"/>
      <c r="T1407" s="19"/>
      <c r="U1407" s="19"/>
      <c r="V1407" s="19"/>
      <c r="W1407" s="21"/>
    </row>
    <row r="1408" spans="1:23">
      <c r="R1408" s="19"/>
      <c r="S1408" s="19"/>
      <c r="T1408" s="19"/>
      <c r="U1408" s="19"/>
      <c r="V1408" s="19"/>
      <c r="W1408" s="21"/>
    </row>
    <row r="1409" spans="14:23">
      <c r="R1409" s="19"/>
      <c r="S1409" s="19"/>
      <c r="T1409" s="19"/>
      <c r="U1409" s="19"/>
      <c r="V1409" s="19"/>
      <c r="W1409" s="21"/>
    </row>
    <row r="1410" spans="14:23">
      <c r="R1410" s="19"/>
      <c r="S1410" s="19"/>
      <c r="T1410" s="19"/>
      <c r="U1410" s="19"/>
      <c r="V1410" s="19"/>
      <c r="W1410" s="21"/>
    </row>
    <row r="1411" spans="14:23">
      <c r="R1411" s="19"/>
      <c r="S1411" s="19"/>
      <c r="T1411" s="19"/>
      <c r="U1411" s="19"/>
      <c r="V1411" s="19"/>
      <c r="W1411" s="21"/>
    </row>
    <row r="1412" spans="14:23">
      <c r="R1412" s="19"/>
      <c r="S1412" s="19"/>
      <c r="T1412" s="19"/>
      <c r="U1412" s="19"/>
      <c r="V1412" s="19"/>
      <c r="W1412" s="21"/>
    </row>
    <row r="1413" spans="14:23">
      <c r="R1413" s="19"/>
      <c r="S1413" s="19"/>
      <c r="T1413" s="19"/>
      <c r="U1413" s="19"/>
      <c r="V1413" s="19"/>
      <c r="W1413" s="21"/>
    </row>
    <row r="1414" spans="14:23">
      <c r="R1414" s="19"/>
      <c r="S1414" s="19"/>
      <c r="T1414" s="19"/>
      <c r="U1414" s="19"/>
      <c r="V1414" s="19"/>
      <c r="W1414" s="21"/>
    </row>
    <row r="1415" spans="14:23">
      <c r="R1415" s="19"/>
      <c r="S1415" s="19"/>
      <c r="T1415" s="19"/>
      <c r="U1415" s="19"/>
      <c r="V1415" s="19"/>
      <c r="W1415" s="21"/>
    </row>
    <row r="1416" spans="14:23">
      <c r="R1416" s="19"/>
      <c r="S1416" s="19"/>
      <c r="T1416" s="19"/>
      <c r="U1416" s="19"/>
      <c r="V1416" s="19"/>
      <c r="W1416" s="21"/>
    </row>
    <row r="1417" spans="14:23">
      <c r="R1417" s="19"/>
      <c r="S1417" s="19"/>
      <c r="T1417" s="19"/>
      <c r="U1417" s="19"/>
      <c r="V1417" s="19"/>
      <c r="W1417" s="21"/>
    </row>
    <row r="1418" spans="14:23">
      <c r="R1418" s="19"/>
      <c r="S1418" s="19"/>
      <c r="T1418" s="19"/>
      <c r="U1418" s="19"/>
      <c r="V1418" s="19"/>
      <c r="W1418" s="21"/>
    </row>
    <row r="1419" spans="14:23">
      <c r="R1419" s="19"/>
      <c r="S1419" s="19"/>
      <c r="T1419" s="19"/>
      <c r="U1419" s="19"/>
      <c r="V1419" s="19"/>
      <c r="W1419" s="21"/>
    </row>
    <row r="1420" spans="14:23">
      <c r="R1420" s="19"/>
      <c r="S1420" s="19"/>
      <c r="T1420" s="19"/>
      <c r="U1420" s="19"/>
      <c r="V1420" s="19"/>
      <c r="W1420" s="21"/>
    </row>
    <row r="1421" spans="14:23">
      <c r="R1421" s="19"/>
      <c r="S1421" s="19"/>
      <c r="T1421" s="19"/>
      <c r="U1421" s="19"/>
      <c r="V1421" s="19"/>
      <c r="W1421" s="21"/>
    </row>
    <row r="1422" spans="14:23">
      <c r="R1422" s="19"/>
      <c r="S1422" s="19"/>
      <c r="T1422" s="19"/>
      <c r="U1422" s="19"/>
      <c r="V1422" s="19"/>
      <c r="W1422" s="21"/>
    </row>
    <row r="1423" spans="14:23">
      <c r="N1423" s="21"/>
      <c r="O1423" s="21"/>
      <c r="Q1423" s="21"/>
      <c r="R1423" s="19"/>
      <c r="S1423" s="19"/>
      <c r="T1423" s="19"/>
      <c r="U1423" s="19"/>
      <c r="V1423" s="19"/>
      <c r="W1423" s="21"/>
    </row>
    <row r="1424" spans="14:23">
      <c r="N1424" s="21"/>
      <c r="O1424" s="21"/>
      <c r="Q1424" s="21"/>
      <c r="R1424" s="19"/>
      <c r="S1424" s="19"/>
      <c r="T1424" s="19"/>
      <c r="U1424" s="19"/>
      <c r="V1424" s="19"/>
      <c r="W1424" s="21"/>
    </row>
    <row r="1425" spans="14:23">
      <c r="N1425" s="21"/>
      <c r="O1425" s="21"/>
      <c r="Q1425" s="21"/>
      <c r="R1425" s="19"/>
      <c r="S1425" s="19"/>
      <c r="T1425" s="19"/>
      <c r="U1425" s="19"/>
      <c r="V1425" s="19"/>
      <c r="W1425" s="21"/>
    </row>
    <row r="1426" spans="14:23">
      <c r="N1426" s="21"/>
      <c r="O1426" s="21"/>
      <c r="Q1426" s="21"/>
      <c r="R1426" s="19"/>
      <c r="S1426" s="19"/>
      <c r="T1426" s="19"/>
      <c r="U1426" s="19"/>
      <c r="V1426" s="19"/>
      <c r="W1426" s="21"/>
    </row>
    <row r="1427" spans="14:23">
      <c r="N1427" s="21"/>
      <c r="O1427" s="21"/>
      <c r="Q1427" s="21"/>
      <c r="R1427" s="19"/>
      <c r="S1427" s="19"/>
      <c r="T1427" s="19"/>
      <c r="U1427" s="19"/>
      <c r="V1427" s="19"/>
      <c r="W1427" s="21"/>
    </row>
    <row r="1428" spans="14:23">
      <c r="N1428" s="21"/>
      <c r="O1428" s="21"/>
      <c r="Q1428" s="21"/>
      <c r="R1428" s="19"/>
      <c r="S1428" s="19"/>
      <c r="T1428" s="19"/>
      <c r="U1428" s="19"/>
      <c r="V1428" s="19"/>
      <c r="W1428" s="21"/>
    </row>
    <row r="1429" spans="14:23">
      <c r="N1429" s="21"/>
      <c r="O1429" s="21"/>
      <c r="Q1429" s="21"/>
      <c r="R1429" s="19"/>
      <c r="S1429" s="19"/>
      <c r="T1429" s="19"/>
      <c r="U1429" s="19"/>
      <c r="V1429" s="19"/>
      <c r="W1429" s="21"/>
    </row>
    <row r="1430" spans="14:23">
      <c r="N1430" s="21"/>
      <c r="O1430" s="21"/>
      <c r="Q1430" s="21"/>
      <c r="R1430" s="19"/>
      <c r="S1430" s="19"/>
      <c r="T1430" s="19"/>
      <c r="U1430" s="19"/>
      <c r="V1430" s="19"/>
      <c r="W1430" s="21"/>
    </row>
    <row r="1431" spans="14:23">
      <c r="N1431" s="21"/>
      <c r="O1431" s="21"/>
      <c r="Q1431" s="21"/>
      <c r="R1431" s="19"/>
      <c r="S1431" s="19"/>
      <c r="T1431" s="19"/>
      <c r="U1431" s="19"/>
      <c r="V1431" s="19"/>
      <c r="W1431" s="21"/>
    </row>
    <row r="1432" spans="14:23">
      <c r="N1432" s="21"/>
      <c r="O1432" s="21"/>
      <c r="Q1432" s="21"/>
      <c r="R1432" s="19"/>
      <c r="S1432" s="19"/>
      <c r="T1432" s="19"/>
      <c r="U1432" s="19"/>
      <c r="V1432" s="19"/>
      <c r="W1432" s="21"/>
    </row>
    <row r="1433" spans="14:23">
      <c r="N1433" s="21"/>
      <c r="O1433" s="21"/>
      <c r="Q1433" s="21"/>
      <c r="R1433" s="19"/>
      <c r="S1433" s="19"/>
      <c r="T1433" s="19"/>
      <c r="U1433" s="19"/>
      <c r="V1433" s="19"/>
      <c r="W1433" s="21"/>
    </row>
    <row r="1434" spans="14:23">
      <c r="N1434" s="21"/>
      <c r="O1434" s="21"/>
      <c r="Q1434" s="21"/>
      <c r="R1434" s="19"/>
      <c r="S1434" s="19"/>
      <c r="T1434" s="19"/>
      <c r="U1434" s="19"/>
      <c r="V1434" s="19"/>
      <c r="W1434" s="21"/>
    </row>
    <row r="1435" spans="14:23">
      <c r="N1435" s="21"/>
      <c r="O1435" s="21"/>
      <c r="Q1435" s="21"/>
      <c r="R1435" s="19"/>
      <c r="S1435" s="19"/>
      <c r="T1435" s="19"/>
      <c r="U1435" s="19"/>
      <c r="V1435" s="19"/>
      <c r="W1435" s="21"/>
    </row>
    <row r="1436" spans="14:23">
      <c r="N1436" s="21"/>
      <c r="O1436" s="21"/>
      <c r="Q1436" s="21"/>
      <c r="R1436" s="19"/>
      <c r="S1436" s="19"/>
      <c r="T1436" s="19"/>
      <c r="U1436" s="19"/>
      <c r="V1436" s="19"/>
      <c r="W1436" s="21"/>
    </row>
    <row r="1437" spans="14:23">
      <c r="N1437" s="21"/>
      <c r="O1437" s="21"/>
      <c r="Q1437" s="21"/>
      <c r="R1437" s="19"/>
      <c r="S1437" s="19"/>
      <c r="T1437" s="19"/>
      <c r="U1437" s="19"/>
      <c r="V1437" s="19"/>
      <c r="W1437" s="21"/>
    </row>
    <row r="1438" spans="14:23">
      <c r="N1438" s="21"/>
      <c r="O1438" s="21"/>
      <c r="Q1438" s="21"/>
      <c r="R1438" s="19"/>
      <c r="S1438" s="19"/>
      <c r="T1438" s="19"/>
      <c r="U1438" s="19"/>
      <c r="V1438" s="19"/>
      <c r="W1438" s="21"/>
    </row>
    <row r="1439" spans="14:23">
      <c r="N1439" s="21"/>
      <c r="O1439" s="21"/>
      <c r="Q1439" s="21"/>
      <c r="R1439" s="19"/>
      <c r="S1439" s="19"/>
      <c r="T1439" s="19"/>
      <c r="U1439" s="19"/>
      <c r="V1439" s="19"/>
      <c r="W1439" s="21"/>
    </row>
    <row r="1440" spans="14:23">
      <c r="N1440" s="21"/>
      <c r="O1440" s="21"/>
      <c r="Q1440" s="21"/>
      <c r="R1440" s="19"/>
      <c r="S1440" s="19"/>
      <c r="T1440" s="19"/>
      <c r="U1440" s="19"/>
      <c r="V1440" s="19"/>
      <c r="W1440" s="21"/>
    </row>
    <row r="1441" spans="14:23">
      <c r="N1441" s="21"/>
      <c r="O1441" s="21"/>
      <c r="Q1441" s="21"/>
      <c r="R1441" s="19"/>
      <c r="S1441" s="19"/>
      <c r="T1441" s="19"/>
      <c r="U1441" s="19"/>
      <c r="V1441" s="19"/>
      <c r="W1441" s="21"/>
    </row>
    <row r="1442" spans="14:23">
      <c r="N1442" s="21"/>
      <c r="O1442" s="21"/>
      <c r="Q1442" s="21"/>
      <c r="R1442" s="19"/>
      <c r="S1442" s="19"/>
      <c r="T1442" s="19"/>
      <c r="U1442" s="19"/>
      <c r="V1442" s="19"/>
      <c r="W1442" s="21"/>
    </row>
    <row r="1443" spans="14:23">
      <c r="N1443" s="21"/>
      <c r="O1443" s="21"/>
      <c r="Q1443" s="21"/>
      <c r="R1443" s="19"/>
      <c r="S1443" s="19"/>
      <c r="T1443" s="19"/>
      <c r="U1443" s="19"/>
      <c r="V1443" s="19"/>
      <c r="W1443" s="21"/>
    </row>
    <row r="1444" spans="14:23">
      <c r="N1444" s="21"/>
      <c r="O1444" s="21"/>
      <c r="Q1444" s="21"/>
      <c r="R1444" s="19"/>
      <c r="S1444" s="19"/>
      <c r="T1444" s="19"/>
      <c r="U1444" s="19"/>
      <c r="V1444" s="19"/>
      <c r="W1444" s="21"/>
    </row>
    <row r="1445" spans="14:23">
      <c r="N1445" s="21"/>
      <c r="O1445" s="21"/>
      <c r="Q1445" s="21"/>
      <c r="R1445" s="19"/>
      <c r="S1445" s="19"/>
      <c r="T1445" s="19"/>
      <c r="U1445" s="19"/>
      <c r="V1445" s="19"/>
      <c r="W1445" s="21"/>
    </row>
    <row r="1446" spans="14:23">
      <c r="N1446" s="21"/>
      <c r="O1446" s="21"/>
      <c r="Q1446" s="21"/>
      <c r="R1446" s="19"/>
      <c r="S1446" s="19"/>
      <c r="T1446" s="19"/>
      <c r="U1446" s="19"/>
      <c r="V1446" s="19"/>
      <c r="W1446" s="21"/>
    </row>
    <row r="1447" spans="14:23">
      <c r="N1447" s="21"/>
      <c r="O1447" s="21"/>
      <c r="Q1447" s="21"/>
      <c r="R1447" s="19"/>
      <c r="S1447" s="19"/>
      <c r="T1447" s="19"/>
      <c r="U1447" s="19"/>
      <c r="V1447" s="19"/>
      <c r="W1447" s="21"/>
    </row>
    <row r="1448" spans="14:23">
      <c r="N1448" s="21"/>
      <c r="O1448" s="21"/>
      <c r="Q1448" s="21"/>
      <c r="R1448" s="19"/>
      <c r="S1448" s="19"/>
      <c r="T1448" s="19"/>
      <c r="U1448" s="19"/>
      <c r="V1448" s="19"/>
      <c r="W1448" s="21"/>
    </row>
    <row r="1449" spans="14:23">
      <c r="N1449" s="21"/>
      <c r="O1449" s="21"/>
      <c r="Q1449" s="21"/>
      <c r="R1449" s="19"/>
      <c r="S1449" s="19"/>
      <c r="T1449" s="19"/>
      <c r="U1449" s="19"/>
      <c r="V1449" s="19"/>
      <c r="W1449" s="21"/>
    </row>
    <row r="1450" spans="14:23">
      <c r="N1450" s="21"/>
      <c r="O1450" s="21"/>
      <c r="Q1450" s="21"/>
      <c r="R1450" s="19"/>
      <c r="S1450" s="19"/>
      <c r="T1450" s="19"/>
      <c r="U1450" s="19"/>
      <c r="V1450" s="19"/>
      <c r="W1450" s="21"/>
    </row>
    <row r="1451" spans="14:23">
      <c r="N1451" s="21"/>
      <c r="O1451" s="21"/>
      <c r="Q1451" s="21"/>
      <c r="R1451" s="19"/>
      <c r="S1451" s="19"/>
      <c r="T1451" s="19"/>
      <c r="U1451" s="19"/>
      <c r="V1451" s="19"/>
      <c r="W1451" s="21"/>
    </row>
    <row r="1452" spans="14:23">
      <c r="N1452" s="21"/>
      <c r="O1452" s="21"/>
      <c r="Q1452" s="21"/>
      <c r="R1452" s="19"/>
      <c r="S1452" s="19"/>
      <c r="T1452" s="19"/>
      <c r="U1452" s="19"/>
      <c r="V1452" s="19"/>
      <c r="W1452" s="21"/>
    </row>
    <row r="1453" spans="14:23">
      <c r="N1453" s="21"/>
      <c r="O1453" s="21"/>
      <c r="Q1453" s="21"/>
      <c r="R1453" s="19"/>
      <c r="S1453" s="19"/>
      <c r="T1453" s="19"/>
      <c r="U1453" s="19"/>
      <c r="V1453" s="19"/>
      <c r="W1453" s="21"/>
    </row>
    <row r="1454" spans="14:23">
      <c r="N1454" s="21"/>
      <c r="O1454" s="21"/>
      <c r="Q1454" s="21"/>
      <c r="R1454" s="19"/>
      <c r="S1454" s="19"/>
      <c r="T1454" s="19"/>
      <c r="U1454" s="19"/>
      <c r="V1454" s="19"/>
      <c r="W1454" s="21"/>
    </row>
    <row r="1455" spans="14:23">
      <c r="N1455" s="21"/>
      <c r="O1455" s="21"/>
      <c r="Q1455" s="21"/>
      <c r="R1455" s="19"/>
      <c r="S1455" s="19"/>
      <c r="T1455" s="19"/>
      <c r="U1455" s="19"/>
      <c r="V1455" s="19"/>
      <c r="W1455" s="21"/>
    </row>
    <row r="1456" spans="14:23">
      <c r="N1456" s="21"/>
      <c r="O1456" s="21"/>
      <c r="Q1456" s="21"/>
      <c r="R1456" s="19"/>
      <c r="S1456" s="19"/>
      <c r="T1456" s="19"/>
      <c r="U1456" s="19"/>
      <c r="V1456" s="19"/>
      <c r="W1456" s="21"/>
    </row>
    <row r="1457" spans="14:23">
      <c r="N1457" s="21"/>
      <c r="O1457" s="21"/>
      <c r="Q1457" s="21"/>
      <c r="R1457" s="19"/>
      <c r="S1457" s="19"/>
      <c r="T1457" s="19"/>
      <c r="U1457" s="19"/>
      <c r="V1457" s="19"/>
      <c r="W1457" s="21"/>
    </row>
    <row r="1458" spans="14:23">
      <c r="N1458" s="21"/>
      <c r="O1458" s="21"/>
      <c r="Q1458" s="21"/>
      <c r="R1458" s="19"/>
      <c r="S1458" s="19"/>
      <c r="T1458" s="19"/>
      <c r="U1458" s="19"/>
      <c r="V1458" s="19"/>
      <c r="W1458" s="21"/>
    </row>
    <row r="1459" spans="14:23">
      <c r="N1459" s="21"/>
      <c r="O1459" s="21"/>
      <c r="Q1459" s="21"/>
      <c r="R1459" s="19"/>
      <c r="S1459" s="19"/>
      <c r="T1459" s="19"/>
      <c r="U1459" s="19"/>
      <c r="V1459" s="19"/>
      <c r="W1459" s="21"/>
    </row>
    <row r="1460" spans="14:23">
      <c r="N1460" s="21"/>
      <c r="O1460" s="21"/>
      <c r="Q1460" s="21"/>
      <c r="R1460" s="19"/>
      <c r="S1460" s="19"/>
      <c r="T1460" s="19"/>
      <c r="U1460" s="19"/>
      <c r="V1460" s="19"/>
      <c r="W1460" s="21"/>
    </row>
    <row r="1461" spans="14:23">
      <c r="N1461" s="21"/>
      <c r="O1461" s="21"/>
      <c r="Q1461" s="21"/>
      <c r="R1461" s="19"/>
      <c r="S1461" s="19"/>
      <c r="T1461" s="19"/>
      <c r="U1461" s="19"/>
      <c r="V1461" s="19"/>
      <c r="W1461" s="21"/>
    </row>
    <row r="1462" spans="14:23">
      <c r="N1462" s="21"/>
      <c r="O1462" s="21"/>
      <c r="Q1462" s="21"/>
      <c r="R1462" s="19"/>
      <c r="S1462" s="19"/>
      <c r="T1462" s="19"/>
      <c r="U1462" s="19"/>
      <c r="V1462" s="19"/>
      <c r="W1462" s="21"/>
    </row>
    <row r="1463" spans="14:23">
      <c r="N1463" s="21"/>
      <c r="O1463" s="21"/>
      <c r="Q1463" s="21"/>
      <c r="R1463" s="19"/>
      <c r="S1463" s="19"/>
      <c r="T1463" s="19"/>
      <c r="U1463" s="19"/>
      <c r="V1463" s="19"/>
      <c r="W1463" s="21"/>
    </row>
    <row r="1464" spans="14:23">
      <c r="N1464" s="21"/>
      <c r="O1464" s="21"/>
      <c r="Q1464" s="21"/>
      <c r="R1464" s="19"/>
      <c r="S1464" s="19"/>
      <c r="T1464" s="19"/>
      <c r="U1464" s="19"/>
      <c r="V1464" s="19"/>
      <c r="W1464" s="21"/>
    </row>
    <row r="1465" spans="14:23">
      <c r="N1465" s="21"/>
      <c r="O1465" s="21"/>
      <c r="Q1465" s="21"/>
      <c r="R1465" s="19"/>
      <c r="S1465" s="19"/>
      <c r="T1465" s="19"/>
      <c r="U1465" s="19"/>
      <c r="V1465" s="19"/>
      <c r="W1465" s="21"/>
    </row>
    <row r="1466" spans="14:23">
      <c r="N1466" s="21"/>
      <c r="O1466" s="21"/>
      <c r="Q1466" s="21"/>
      <c r="R1466" s="19"/>
      <c r="S1466" s="19"/>
      <c r="T1466" s="19"/>
      <c r="U1466" s="19"/>
      <c r="V1466" s="19"/>
      <c r="W1466" s="21"/>
    </row>
    <row r="1467" spans="14:23">
      <c r="N1467" s="21"/>
      <c r="O1467" s="21"/>
      <c r="Q1467" s="21"/>
      <c r="R1467" s="19"/>
      <c r="S1467" s="19"/>
      <c r="T1467" s="19"/>
      <c r="U1467" s="19"/>
      <c r="V1467" s="19"/>
      <c r="W1467" s="21"/>
    </row>
    <row r="1468" spans="14:23">
      <c r="N1468" s="21"/>
      <c r="O1468" s="21"/>
      <c r="Q1468" s="21"/>
      <c r="R1468" s="19"/>
      <c r="S1468" s="19"/>
      <c r="T1468" s="19"/>
      <c r="U1468" s="19"/>
      <c r="V1468" s="19"/>
      <c r="W1468" s="21"/>
    </row>
    <row r="1469" spans="14:23">
      <c r="N1469" s="21"/>
      <c r="O1469" s="21"/>
      <c r="Q1469" s="21"/>
      <c r="R1469" s="19"/>
      <c r="S1469" s="19"/>
      <c r="T1469" s="19"/>
      <c r="U1469" s="19"/>
      <c r="V1469" s="19"/>
      <c r="W1469" s="21"/>
    </row>
    <row r="1470" spans="14:23">
      <c r="N1470" s="21"/>
      <c r="O1470" s="21"/>
      <c r="Q1470" s="21"/>
      <c r="R1470" s="19"/>
      <c r="S1470" s="19"/>
      <c r="T1470" s="19"/>
      <c r="U1470" s="19"/>
      <c r="V1470" s="19"/>
      <c r="W1470" s="21"/>
    </row>
    <row r="1471" spans="14:23">
      <c r="N1471" s="21"/>
      <c r="O1471" s="21"/>
      <c r="Q1471" s="21"/>
      <c r="R1471" s="19"/>
      <c r="S1471" s="19"/>
      <c r="T1471" s="19"/>
      <c r="U1471" s="19"/>
      <c r="V1471" s="19"/>
      <c r="W1471" s="21"/>
    </row>
    <row r="1472" spans="14:23">
      <c r="N1472" s="21"/>
      <c r="O1472" s="21"/>
      <c r="Q1472" s="21"/>
      <c r="R1472" s="19"/>
      <c r="S1472" s="19"/>
      <c r="T1472" s="19"/>
      <c r="U1472" s="19"/>
      <c r="V1472" s="19"/>
      <c r="W1472" s="21"/>
    </row>
    <row r="1473" spans="14:23">
      <c r="N1473" s="21"/>
      <c r="O1473" s="21"/>
      <c r="Q1473" s="21"/>
      <c r="R1473" s="19"/>
      <c r="S1473" s="19"/>
      <c r="T1473" s="19"/>
      <c r="U1473" s="19"/>
      <c r="V1473" s="19"/>
      <c r="W1473" s="21"/>
    </row>
    <row r="1474" spans="14:23">
      <c r="N1474" s="21"/>
      <c r="O1474" s="21"/>
      <c r="Q1474" s="21"/>
      <c r="R1474" s="19"/>
      <c r="S1474" s="19"/>
      <c r="T1474" s="19"/>
      <c r="U1474" s="19"/>
      <c r="V1474" s="19"/>
      <c r="W1474" s="21"/>
    </row>
    <row r="1475" spans="14:23">
      <c r="N1475" s="21"/>
      <c r="O1475" s="21"/>
      <c r="Q1475" s="21"/>
      <c r="R1475" s="19"/>
      <c r="S1475" s="19"/>
      <c r="T1475" s="19"/>
      <c r="U1475" s="19"/>
      <c r="V1475" s="19"/>
      <c r="W1475" s="21"/>
    </row>
    <row r="1476" spans="14:23">
      <c r="N1476" s="21"/>
      <c r="O1476" s="21"/>
      <c r="Q1476" s="21"/>
      <c r="R1476" s="19"/>
      <c r="S1476" s="19"/>
      <c r="T1476" s="19"/>
      <c r="U1476" s="19"/>
      <c r="V1476" s="19"/>
      <c r="W1476" s="21"/>
    </row>
    <row r="1477" spans="14:23">
      <c r="N1477" s="21"/>
      <c r="O1477" s="21"/>
      <c r="Q1477" s="21"/>
      <c r="R1477" s="19"/>
      <c r="S1477" s="19"/>
      <c r="T1477" s="19"/>
      <c r="U1477" s="19"/>
      <c r="V1477" s="19"/>
      <c r="W1477" s="21"/>
    </row>
    <row r="1478" spans="14:23">
      <c r="N1478" s="21"/>
      <c r="O1478" s="21"/>
      <c r="Q1478" s="21"/>
      <c r="R1478" s="19"/>
      <c r="S1478" s="19"/>
      <c r="T1478" s="19"/>
      <c r="U1478" s="19"/>
      <c r="V1478" s="19"/>
      <c r="W1478" s="21"/>
    </row>
    <row r="1479" spans="14:23">
      <c r="N1479" s="21"/>
      <c r="O1479" s="21"/>
      <c r="Q1479" s="21"/>
      <c r="R1479" s="19"/>
      <c r="S1479" s="19"/>
      <c r="T1479" s="19"/>
      <c r="U1479" s="19"/>
      <c r="V1479" s="19"/>
      <c r="W1479" s="21"/>
    </row>
    <row r="1480" spans="14:23">
      <c r="N1480" s="21"/>
      <c r="O1480" s="21"/>
      <c r="Q1480" s="21"/>
      <c r="R1480" s="19"/>
      <c r="S1480" s="19"/>
      <c r="T1480" s="19"/>
      <c r="U1480" s="19"/>
      <c r="V1480" s="19"/>
      <c r="W1480" s="21"/>
    </row>
    <row r="1481" spans="14:23">
      <c r="N1481" s="21"/>
      <c r="O1481" s="21"/>
      <c r="Q1481" s="21"/>
      <c r="R1481" s="19"/>
      <c r="S1481" s="19"/>
      <c r="T1481" s="19"/>
      <c r="U1481" s="19"/>
      <c r="V1481" s="19"/>
      <c r="W1481" s="21"/>
    </row>
    <row r="1482" spans="14:23">
      <c r="N1482" s="21"/>
      <c r="O1482" s="21"/>
      <c r="Q1482" s="21"/>
      <c r="R1482" s="19"/>
      <c r="S1482" s="19"/>
      <c r="T1482" s="19"/>
      <c r="U1482" s="19"/>
      <c r="V1482" s="19"/>
      <c r="W1482" s="21"/>
    </row>
    <row r="1483" spans="14:23">
      <c r="N1483" s="21"/>
      <c r="O1483" s="21"/>
      <c r="Q1483" s="21"/>
      <c r="R1483" s="19"/>
      <c r="S1483" s="19"/>
      <c r="T1483" s="19"/>
      <c r="U1483" s="19"/>
      <c r="V1483" s="19"/>
      <c r="W1483" s="21"/>
    </row>
    <row r="1484" spans="14:23">
      <c r="N1484" s="21"/>
      <c r="O1484" s="21"/>
      <c r="Q1484" s="21"/>
      <c r="R1484" s="19"/>
      <c r="S1484" s="19"/>
      <c r="T1484" s="19"/>
      <c r="U1484" s="19"/>
      <c r="V1484" s="19"/>
      <c r="W1484" s="21"/>
    </row>
    <row r="1485" spans="14:23">
      <c r="N1485" s="21"/>
      <c r="O1485" s="21"/>
      <c r="Q1485" s="21"/>
      <c r="R1485" s="19"/>
      <c r="S1485" s="19"/>
      <c r="T1485" s="19"/>
      <c r="U1485" s="19"/>
      <c r="V1485" s="19"/>
      <c r="W1485" s="21"/>
    </row>
    <row r="1486" spans="14:23">
      <c r="N1486" s="21"/>
      <c r="O1486" s="21"/>
      <c r="Q1486" s="21"/>
      <c r="R1486" s="19"/>
      <c r="S1486" s="19"/>
      <c r="T1486" s="19"/>
      <c r="U1486" s="19"/>
      <c r="V1486" s="19"/>
      <c r="W1486" s="21"/>
    </row>
    <row r="1487" spans="14:23">
      <c r="N1487" s="21"/>
      <c r="O1487" s="21"/>
      <c r="Q1487" s="21"/>
      <c r="R1487" s="19"/>
      <c r="S1487" s="19"/>
      <c r="T1487" s="19"/>
      <c r="U1487" s="19"/>
      <c r="V1487" s="19"/>
      <c r="W1487" s="21"/>
    </row>
    <row r="1488" spans="14:23">
      <c r="N1488" s="21"/>
      <c r="O1488" s="21"/>
      <c r="Q1488" s="21"/>
      <c r="R1488" s="19"/>
      <c r="S1488" s="19"/>
      <c r="T1488" s="19"/>
      <c r="U1488" s="19"/>
      <c r="V1488" s="19"/>
      <c r="W1488" s="21"/>
    </row>
    <row r="1489" spans="14:23">
      <c r="N1489" s="21"/>
      <c r="O1489" s="21"/>
      <c r="Q1489" s="21"/>
      <c r="R1489" s="19"/>
      <c r="S1489" s="19"/>
      <c r="T1489" s="19"/>
      <c r="U1489" s="19"/>
      <c r="V1489" s="19"/>
      <c r="W1489" s="21"/>
    </row>
    <row r="1490" spans="14:23">
      <c r="N1490" s="21"/>
      <c r="O1490" s="21"/>
      <c r="Q1490" s="21"/>
      <c r="R1490" s="19"/>
      <c r="S1490" s="19"/>
      <c r="T1490" s="19"/>
      <c r="U1490" s="19"/>
      <c r="V1490" s="19"/>
      <c r="W1490" s="21"/>
    </row>
    <row r="1491" spans="14:23">
      <c r="N1491" s="21"/>
      <c r="O1491" s="21"/>
      <c r="Q1491" s="21"/>
      <c r="R1491" s="19"/>
      <c r="S1491" s="19"/>
      <c r="T1491" s="19"/>
      <c r="U1491" s="19"/>
      <c r="V1491" s="19"/>
      <c r="W1491" s="21"/>
    </row>
    <row r="1492" spans="14:23">
      <c r="N1492" s="21"/>
      <c r="O1492" s="21"/>
      <c r="Q1492" s="21"/>
      <c r="R1492" s="19"/>
      <c r="S1492" s="19"/>
      <c r="T1492" s="19"/>
      <c r="U1492" s="19"/>
      <c r="V1492" s="19"/>
      <c r="W1492" s="21"/>
    </row>
    <row r="1493" spans="14:23">
      <c r="N1493" s="21"/>
      <c r="O1493" s="21"/>
      <c r="Q1493" s="21"/>
      <c r="R1493" s="19"/>
      <c r="S1493" s="19"/>
      <c r="T1493" s="19"/>
      <c r="U1493" s="19"/>
      <c r="V1493" s="19"/>
      <c r="W1493" s="21"/>
    </row>
    <row r="1494" spans="14:23">
      <c r="N1494" s="21"/>
      <c r="O1494" s="21"/>
      <c r="Q1494" s="21"/>
      <c r="R1494" s="19"/>
      <c r="S1494" s="19"/>
      <c r="T1494" s="19"/>
      <c r="U1494" s="19"/>
      <c r="V1494" s="19"/>
      <c r="W1494" s="21"/>
    </row>
    <row r="1495" spans="14:23">
      <c r="N1495" s="21"/>
      <c r="O1495" s="21"/>
      <c r="Q1495" s="21"/>
      <c r="R1495" s="19"/>
      <c r="S1495" s="19"/>
      <c r="T1495" s="19"/>
      <c r="U1495" s="19"/>
      <c r="V1495" s="19"/>
      <c r="W1495" s="21"/>
    </row>
    <row r="1496" spans="14:23">
      <c r="N1496" s="21"/>
      <c r="O1496" s="21"/>
      <c r="Q1496" s="21"/>
      <c r="R1496" s="19"/>
      <c r="S1496" s="19"/>
      <c r="T1496" s="19"/>
      <c r="U1496" s="19"/>
      <c r="V1496" s="19"/>
      <c r="W1496" s="21"/>
    </row>
    <row r="1497" spans="14:23">
      <c r="N1497" s="21"/>
      <c r="O1497" s="21"/>
      <c r="Q1497" s="21"/>
      <c r="R1497" s="19"/>
      <c r="S1497" s="19"/>
      <c r="T1497" s="19"/>
      <c r="U1497" s="19"/>
      <c r="V1497" s="19"/>
      <c r="W1497" s="21"/>
    </row>
    <row r="1498" spans="14:23">
      <c r="N1498" s="21"/>
      <c r="O1498" s="21"/>
      <c r="Q1498" s="21"/>
      <c r="R1498" s="19"/>
      <c r="S1498" s="19"/>
      <c r="T1498" s="19"/>
      <c r="U1498" s="19"/>
      <c r="V1498" s="19"/>
      <c r="W1498" s="21"/>
    </row>
    <row r="1499" spans="14:23">
      <c r="N1499" s="21"/>
      <c r="O1499" s="21"/>
      <c r="Q1499" s="21"/>
      <c r="R1499" s="19"/>
      <c r="S1499" s="19"/>
      <c r="T1499" s="19"/>
      <c r="U1499" s="19"/>
      <c r="V1499" s="19"/>
      <c r="W1499" s="21"/>
    </row>
    <row r="1500" spans="14:23">
      <c r="N1500" s="21"/>
      <c r="O1500" s="21"/>
      <c r="Q1500" s="21"/>
      <c r="R1500" s="19"/>
      <c r="S1500" s="19"/>
      <c r="T1500" s="19"/>
      <c r="U1500" s="19"/>
      <c r="V1500" s="19"/>
      <c r="W1500" s="21"/>
    </row>
    <row r="1501" spans="14:23">
      <c r="N1501" s="21"/>
      <c r="O1501" s="21"/>
      <c r="Q1501" s="21"/>
      <c r="R1501" s="19"/>
      <c r="S1501" s="19"/>
      <c r="T1501" s="19"/>
      <c r="U1501" s="19"/>
      <c r="V1501" s="19"/>
      <c r="W1501" s="21"/>
    </row>
    <row r="1502" spans="14:23">
      <c r="N1502" s="21"/>
      <c r="O1502" s="21"/>
      <c r="Q1502" s="21"/>
      <c r="R1502" s="19"/>
      <c r="S1502" s="19"/>
      <c r="T1502" s="19"/>
      <c r="U1502" s="19"/>
      <c r="V1502" s="19"/>
      <c r="W1502" s="21"/>
    </row>
    <row r="1503" spans="14:23">
      <c r="N1503" s="21"/>
      <c r="O1503" s="21"/>
      <c r="Q1503" s="21"/>
      <c r="R1503" s="19"/>
      <c r="S1503" s="19"/>
      <c r="T1503" s="19"/>
      <c r="U1503" s="19"/>
      <c r="V1503" s="19"/>
      <c r="W1503" s="21"/>
    </row>
    <row r="1504" spans="14:23">
      <c r="N1504" s="21"/>
      <c r="O1504" s="21"/>
      <c r="Q1504" s="21"/>
      <c r="R1504" s="19"/>
      <c r="S1504" s="19"/>
      <c r="T1504" s="19"/>
      <c r="U1504" s="19"/>
      <c r="V1504" s="19"/>
      <c r="W1504" s="21"/>
    </row>
    <row r="1505" spans="14:23">
      <c r="N1505" s="21"/>
      <c r="O1505" s="21"/>
      <c r="Q1505" s="21"/>
      <c r="R1505" s="19"/>
      <c r="S1505" s="19"/>
      <c r="T1505" s="19"/>
      <c r="U1505" s="19"/>
      <c r="V1505" s="19"/>
      <c r="W1505" s="21"/>
    </row>
    <row r="1506" spans="14:23">
      <c r="N1506" s="21"/>
      <c r="O1506" s="21"/>
      <c r="Q1506" s="21"/>
      <c r="R1506" s="19"/>
      <c r="S1506" s="19"/>
      <c r="T1506" s="19"/>
      <c r="U1506" s="19"/>
      <c r="V1506" s="19"/>
      <c r="W1506" s="21"/>
    </row>
    <row r="1507" spans="14:23">
      <c r="N1507" s="21"/>
      <c r="O1507" s="21"/>
      <c r="Q1507" s="21"/>
      <c r="R1507" s="19"/>
      <c r="S1507" s="19"/>
      <c r="T1507" s="19"/>
      <c r="U1507" s="19"/>
      <c r="V1507" s="19"/>
      <c r="W1507" s="21"/>
    </row>
    <row r="1508" spans="14:23">
      <c r="N1508" s="21"/>
      <c r="O1508" s="21"/>
      <c r="Q1508" s="21"/>
      <c r="R1508" s="19"/>
      <c r="S1508" s="19"/>
      <c r="T1508" s="19"/>
      <c r="U1508" s="19"/>
      <c r="V1508" s="19"/>
      <c r="W1508" s="21"/>
    </row>
    <row r="1509" spans="14:23">
      <c r="N1509" s="21"/>
      <c r="O1509" s="21"/>
      <c r="Q1509" s="21"/>
      <c r="R1509" s="19"/>
      <c r="S1509" s="19"/>
      <c r="T1509" s="19"/>
      <c r="U1509" s="19"/>
      <c r="V1509" s="19"/>
      <c r="W1509" s="21"/>
    </row>
    <row r="1510" spans="14:23">
      <c r="N1510" s="21"/>
      <c r="O1510" s="21"/>
      <c r="Q1510" s="21"/>
      <c r="R1510" s="19"/>
      <c r="S1510" s="19"/>
      <c r="T1510" s="19"/>
      <c r="U1510" s="19"/>
      <c r="V1510" s="19"/>
      <c r="W1510" s="21"/>
    </row>
    <row r="1511" spans="14:23">
      <c r="N1511" s="21"/>
      <c r="O1511" s="21"/>
      <c r="Q1511" s="21"/>
      <c r="R1511" s="19"/>
      <c r="S1511" s="19"/>
      <c r="T1511" s="19"/>
      <c r="U1511" s="19"/>
      <c r="V1511" s="19"/>
      <c r="W1511" s="21"/>
    </row>
    <row r="1512" spans="14:23">
      <c r="N1512" s="21"/>
      <c r="O1512" s="21"/>
      <c r="Q1512" s="21"/>
      <c r="R1512" s="19"/>
      <c r="S1512" s="19"/>
      <c r="T1512" s="19"/>
      <c r="U1512" s="19"/>
      <c r="V1512" s="19"/>
      <c r="W1512" s="21"/>
    </row>
    <row r="1513" spans="14:23">
      <c r="N1513" s="21"/>
      <c r="O1513" s="21"/>
      <c r="Q1513" s="21"/>
      <c r="R1513" s="19"/>
      <c r="S1513" s="19"/>
      <c r="T1513" s="19"/>
      <c r="U1513" s="19"/>
      <c r="V1513" s="19"/>
      <c r="W1513" s="21"/>
    </row>
    <row r="1514" spans="14:23">
      <c r="N1514" s="21"/>
      <c r="O1514" s="21"/>
      <c r="Q1514" s="21"/>
      <c r="R1514" s="19"/>
      <c r="S1514" s="19"/>
      <c r="T1514" s="19"/>
      <c r="U1514" s="19"/>
      <c r="V1514" s="19"/>
      <c r="W1514" s="21"/>
    </row>
    <row r="1515" spans="14:23">
      <c r="N1515" s="21"/>
      <c r="O1515" s="21"/>
      <c r="Q1515" s="21"/>
      <c r="R1515" s="19"/>
      <c r="S1515" s="19"/>
      <c r="T1515" s="19"/>
      <c r="U1515" s="19"/>
      <c r="V1515" s="19"/>
      <c r="W1515" s="21"/>
    </row>
    <row r="1516" spans="14:23">
      <c r="N1516" s="21"/>
      <c r="O1516" s="21"/>
      <c r="Q1516" s="21"/>
      <c r="R1516" s="19"/>
      <c r="S1516" s="19"/>
      <c r="T1516" s="19"/>
      <c r="U1516" s="19"/>
      <c r="V1516" s="19"/>
      <c r="W1516" s="21"/>
    </row>
    <row r="1517" spans="14:23">
      <c r="N1517" s="21"/>
      <c r="O1517" s="21"/>
      <c r="Q1517" s="21"/>
      <c r="R1517" s="19"/>
      <c r="S1517" s="19"/>
      <c r="T1517" s="19"/>
      <c r="U1517" s="19"/>
      <c r="V1517" s="19"/>
      <c r="W1517" s="21"/>
    </row>
    <row r="1518" spans="14:23">
      <c r="N1518" s="21"/>
      <c r="O1518" s="21"/>
      <c r="Q1518" s="21"/>
      <c r="R1518" s="19"/>
      <c r="S1518" s="19"/>
      <c r="T1518" s="19"/>
      <c r="U1518" s="19"/>
      <c r="V1518" s="19"/>
      <c r="W1518" s="21"/>
    </row>
    <row r="1519" spans="14:23">
      <c r="N1519" s="21"/>
      <c r="O1519" s="21"/>
      <c r="Q1519" s="21"/>
      <c r="R1519" s="19"/>
      <c r="S1519" s="19"/>
      <c r="T1519" s="19"/>
      <c r="U1519" s="19"/>
      <c r="V1519" s="19"/>
      <c r="W1519" s="21"/>
    </row>
    <row r="1520" spans="14:23">
      <c r="N1520" s="21"/>
      <c r="O1520" s="21"/>
      <c r="Q1520" s="21"/>
      <c r="R1520" s="19"/>
      <c r="S1520" s="19"/>
      <c r="T1520" s="19"/>
      <c r="U1520" s="19"/>
      <c r="V1520" s="19"/>
      <c r="W1520" s="21"/>
    </row>
    <row r="1521" spans="14:23">
      <c r="N1521" s="21"/>
      <c r="O1521" s="21"/>
      <c r="Q1521" s="21"/>
      <c r="R1521" s="19"/>
      <c r="S1521" s="19"/>
      <c r="T1521" s="19"/>
      <c r="U1521" s="19"/>
      <c r="V1521" s="19"/>
      <c r="W1521" s="21"/>
    </row>
    <row r="1522" spans="14:23">
      <c r="N1522" s="21"/>
      <c r="O1522" s="21"/>
      <c r="Q1522" s="21"/>
      <c r="R1522" s="19"/>
      <c r="S1522" s="19"/>
      <c r="T1522" s="19"/>
      <c r="U1522" s="19"/>
      <c r="V1522" s="19"/>
      <c r="W1522" s="21"/>
    </row>
    <row r="1523" spans="14:23">
      <c r="N1523" s="21"/>
      <c r="O1523" s="21"/>
      <c r="Q1523" s="21"/>
      <c r="R1523" s="19"/>
      <c r="S1523" s="19"/>
      <c r="T1523" s="19"/>
      <c r="U1523" s="19"/>
      <c r="V1523" s="19"/>
      <c r="W1523" s="21"/>
    </row>
    <row r="1524" spans="14:23">
      <c r="N1524" s="21"/>
      <c r="O1524" s="21"/>
      <c r="Q1524" s="21"/>
      <c r="R1524" s="19"/>
      <c r="S1524" s="19"/>
      <c r="T1524" s="19"/>
      <c r="U1524" s="19"/>
      <c r="V1524" s="19"/>
      <c r="W1524" s="21"/>
    </row>
    <row r="1525" spans="14:23">
      <c r="N1525" s="21"/>
      <c r="O1525" s="21"/>
      <c r="Q1525" s="21"/>
      <c r="R1525" s="19"/>
      <c r="S1525" s="19"/>
      <c r="T1525" s="19"/>
      <c r="U1525" s="19"/>
      <c r="V1525" s="19"/>
      <c r="W1525" s="21"/>
    </row>
    <row r="1526" spans="14:23">
      <c r="N1526" s="21"/>
      <c r="O1526" s="21"/>
      <c r="Q1526" s="21"/>
      <c r="R1526" s="19"/>
      <c r="S1526" s="19"/>
      <c r="T1526" s="19"/>
      <c r="U1526" s="19"/>
      <c r="V1526" s="19"/>
      <c r="W1526" s="21"/>
    </row>
    <row r="1527" spans="14:23">
      <c r="N1527" s="21"/>
      <c r="O1527" s="21"/>
      <c r="Q1527" s="21"/>
      <c r="R1527" s="19"/>
      <c r="S1527" s="19"/>
      <c r="T1527" s="19"/>
      <c r="U1527" s="19"/>
      <c r="V1527" s="19"/>
      <c r="W1527" s="21"/>
    </row>
    <row r="1528" spans="14:23">
      <c r="N1528" s="21"/>
      <c r="O1528" s="21"/>
      <c r="Q1528" s="21"/>
      <c r="R1528" s="19"/>
      <c r="S1528" s="19"/>
      <c r="T1528" s="19"/>
      <c r="U1528" s="19"/>
      <c r="V1528" s="19"/>
      <c r="W1528" s="21"/>
    </row>
    <row r="1529" spans="14:23">
      <c r="N1529" s="21"/>
      <c r="O1529" s="21"/>
      <c r="Q1529" s="21"/>
      <c r="R1529" s="19"/>
      <c r="S1529" s="19"/>
      <c r="T1529" s="19"/>
      <c r="U1529" s="19"/>
      <c r="V1529" s="19"/>
      <c r="W1529" s="21"/>
    </row>
    <row r="1530" spans="14:23">
      <c r="N1530" s="21"/>
      <c r="O1530" s="21"/>
      <c r="Q1530" s="21"/>
      <c r="R1530" s="19"/>
      <c r="S1530" s="19"/>
      <c r="T1530" s="19"/>
      <c r="U1530" s="19"/>
      <c r="V1530" s="19"/>
      <c r="W1530" s="21"/>
    </row>
    <row r="1531" spans="14:23">
      <c r="N1531" s="21"/>
      <c r="O1531" s="21"/>
      <c r="Q1531" s="21"/>
      <c r="R1531" s="19"/>
      <c r="S1531" s="19"/>
      <c r="T1531" s="19"/>
      <c r="U1531" s="19"/>
      <c r="V1531" s="19"/>
      <c r="W1531" s="21"/>
    </row>
    <row r="1532" spans="14:23">
      <c r="N1532" s="21"/>
      <c r="O1532" s="21"/>
      <c r="Q1532" s="21"/>
      <c r="R1532" s="19"/>
      <c r="S1532" s="19"/>
      <c r="T1532" s="19"/>
      <c r="U1532" s="19"/>
      <c r="V1532" s="19"/>
      <c r="W1532" s="21"/>
    </row>
    <row r="1533" spans="14:23">
      <c r="N1533" s="21"/>
      <c r="O1533" s="21"/>
      <c r="Q1533" s="21"/>
      <c r="R1533" s="19"/>
      <c r="S1533" s="19"/>
      <c r="T1533" s="19"/>
      <c r="U1533" s="19"/>
      <c r="V1533" s="19"/>
      <c r="W1533" s="21"/>
    </row>
    <row r="1534" spans="14:23">
      <c r="N1534" s="21"/>
      <c r="O1534" s="21"/>
      <c r="Q1534" s="21"/>
      <c r="R1534" s="19"/>
      <c r="S1534" s="19"/>
      <c r="T1534" s="19"/>
      <c r="U1534" s="19"/>
      <c r="V1534" s="19"/>
      <c r="W1534" s="21"/>
    </row>
    <row r="1535" spans="14:23">
      <c r="N1535" s="21"/>
      <c r="O1535" s="21"/>
      <c r="Q1535" s="21"/>
      <c r="R1535" s="19"/>
      <c r="S1535" s="19"/>
      <c r="T1535" s="19"/>
      <c r="U1535" s="19"/>
      <c r="V1535" s="19"/>
      <c r="W1535" s="21"/>
    </row>
    <row r="1536" spans="14:23">
      <c r="N1536" s="21"/>
      <c r="O1536" s="21"/>
      <c r="Q1536" s="21"/>
      <c r="R1536" s="19"/>
      <c r="S1536" s="19"/>
      <c r="T1536" s="19"/>
      <c r="U1536" s="19"/>
      <c r="V1536" s="19"/>
      <c r="W1536" s="21"/>
    </row>
    <row r="1537" spans="14:23">
      <c r="N1537" s="21"/>
      <c r="O1537" s="21"/>
      <c r="Q1537" s="21"/>
      <c r="R1537" s="19"/>
      <c r="S1537" s="19"/>
      <c r="T1537" s="19"/>
      <c r="U1537" s="19"/>
      <c r="V1537" s="19"/>
      <c r="W1537" s="21"/>
    </row>
    <row r="1538" spans="14:23">
      <c r="N1538" s="21"/>
      <c r="O1538" s="21"/>
      <c r="Q1538" s="21"/>
      <c r="R1538" s="19"/>
      <c r="S1538" s="19"/>
      <c r="T1538" s="19"/>
      <c r="U1538" s="19"/>
      <c r="V1538" s="19"/>
      <c r="W1538" s="21"/>
    </row>
    <row r="1539" spans="14:23">
      <c r="N1539" s="21"/>
      <c r="O1539" s="21"/>
      <c r="Q1539" s="21"/>
      <c r="R1539" s="19"/>
      <c r="S1539" s="19"/>
      <c r="T1539" s="19"/>
      <c r="U1539" s="19"/>
      <c r="V1539" s="19"/>
      <c r="W1539" s="21"/>
    </row>
    <row r="1540" spans="14:23">
      <c r="N1540" s="21"/>
      <c r="O1540" s="21"/>
      <c r="Q1540" s="21"/>
      <c r="R1540" s="19"/>
      <c r="S1540" s="19"/>
      <c r="T1540" s="19"/>
      <c r="U1540" s="19"/>
      <c r="V1540" s="19"/>
      <c r="W1540" s="21"/>
    </row>
    <row r="1541" spans="14:23">
      <c r="N1541" s="21"/>
      <c r="O1541" s="21"/>
      <c r="Q1541" s="21"/>
      <c r="R1541" s="19"/>
      <c r="S1541" s="19"/>
      <c r="T1541" s="19"/>
      <c r="U1541" s="19"/>
      <c r="V1541" s="19"/>
      <c r="W1541" s="21"/>
    </row>
    <row r="1542" spans="14:23">
      <c r="N1542" s="21"/>
      <c r="O1542" s="21"/>
      <c r="Q1542" s="21"/>
      <c r="R1542" s="19"/>
      <c r="S1542" s="19"/>
      <c r="T1542" s="19"/>
      <c r="U1542" s="19"/>
      <c r="V1542" s="19"/>
      <c r="W1542" s="21"/>
    </row>
    <row r="1543" spans="14:23">
      <c r="N1543" s="21"/>
      <c r="O1543" s="21"/>
      <c r="Q1543" s="21"/>
      <c r="R1543" s="19"/>
      <c r="S1543" s="19"/>
      <c r="T1543" s="19"/>
      <c r="U1543" s="19"/>
      <c r="V1543" s="19"/>
      <c r="W1543" s="21"/>
    </row>
    <row r="1544" spans="14:23">
      <c r="N1544" s="21"/>
      <c r="O1544" s="21"/>
      <c r="Q1544" s="21"/>
      <c r="R1544" s="19"/>
      <c r="S1544" s="19"/>
      <c r="T1544" s="19"/>
      <c r="U1544" s="19"/>
      <c r="V1544" s="19"/>
      <c r="W1544" s="21"/>
    </row>
    <row r="1545" spans="14:23">
      <c r="N1545" s="21"/>
      <c r="O1545" s="21"/>
      <c r="Q1545" s="21"/>
      <c r="R1545" s="19"/>
      <c r="S1545" s="19"/>
      <c r="T1545" s="19"/>
      <c r="U1545" s="19"/>
      <c r="V1545" s="19"/>
      <c r="W1545" s="21"/>
    </row>
    <row r="1546" spans="14:23">
      <c r="N1546" s="21"/>
      <c r="O1546" s="21"/>
      <c r="Q1546" s="21"/>
      <c r="R1546" s="19"/>
      <c r="S1546" s="19"/>
      <c r="T1546" s="19"/>
      <c r="U1546" s="19"/>
      <c r="V1546" s="19"/>
      <c r="W1546" s="21"/>
    </row>
    <row r="1547" spans="14:23">
      <c r="N1547" s="21"/>
      <c r="O1547" s="21"/>
      <c r="Q1547" s="21"/>
      <c r="R1547" s="19"/>
      <c r="S1547" s="19"/>
      <c r="T1547" s="19"/>
      <c r="U1547" s="19"/>
      <c r="V1547" s="19"/>
      <c r="W1547" s="21"/>
    </row>
    <row r="1548" spans="14:23">
      <c r="N1548" s="21"/>
      <c r="O1548" s="21"/>
      <c r="Q1548" s="21"/>
      <c r="R1548" s="19"/>
      <c r="S1548" s="19"/>
      <c r="T1548" s="19"/>
      <c r="U1548" s="19"/>
      <c r="V1548" s="19"/>
      <c r="W1548" s="21"/>
    </row>
    <row r="1549" spans="14:23">
      <c r="N1549" s="21"/>
      <c r="O1549" s="21"/>
      <c r="Q1549" s="21"/>
      <c r="R1549" s="19"/>
      <c r="S1549" s="19"/>
      <c r="T1549" s="19"/>
      <c r="U1549" s="19"/>
      <c r="V1549" s="19"/>
      <c r="W1549" s="21"/>
    </row>
    <row r="1550" spans="14:23">
      <c r="N1550" s="21"/>
      <c r="O1550" s="21"/>
      <c r="Q1550" s="21"/>
      <c r="R1550" s="19"/>
      <c r="S1550" s="19"/>
      <c r="T1550" s="19"/>
      <c r="U1550" s="19"/>
      <c r="V1550" s="19"/>
      <c r="W1550" s="21"/>
    </row>
    <row r="1551" spans="14:23">
      <c r="N1551" s="21"/>
      <c r="O1551" s="21"/>
      <c r="Q1551" s="21"/>
      <c r="R1551" s="19"/>
      <c r="S1551" s="19"/>
      <c r="T1551" s="19"/>
      <c r="U1551" s="19"/>
      <c r="V1551" s="19"/>
      <c r="W1551" s="21"/>
    </row>
    <row r="1552" spans="14:23">
      <c r="N1552" s="21"/>
      <c r="O1552" s="21"/>
      <c r="Q1552" s="21"/>
      <c r="R1552" s="19"/>
      <c r="S1552" s="19"/>
      <c r="T1552" s="19"/>
      <c r="U1552" s="19"/>
      <c r="V1552" s="19"/>
      <c r="W1552" s="21"/>
    </row>
    <row r="1553" spans="14:23">
      <c r="N1553" s="21"/>
      <c r="O1553" s="21"/>
      <c r="Q1553" s="21"/>
      <c r="R1553" s="19"/>
      <c r="S1553" s="19"/>
      <c r="T1553" s="19"/>
      <c r="U1553" s="19"/>
      <c r="V1553" s="19"/>
      <c r="W1553" s="21"/>
    </row>
    <row r="1554" spans="14:23">
      <c r="N1554" s="21"/>
      <c r="O1554" s="21"/>
      <c r="Q1554" s="21"/>
      <c r="R1554" s="19"/>
      <c r="S1554" s="19"/>
      <c r="T1554" s="19"/>
      <c r="U1554" s="19"/>
      <c r="V1554" s="19"/>
      <c r="W1554" s="21"/>
    </row>
    <row r="1555" spans="14:23">
      <c r="N1555" s="21"/>
      <c r="O1555" s="21"/>
      <c r="Q1555" s="21"/>
      <c r="R1555" s="19"/>
      <c r="S1555" s="19"/>
      <c r="T1555" s="19"/>
      <c r="U1555" s="19"/>
      <c r="V1555" s="19"/>
      <c r="W1555" s="21"/>
    </row>
    <row r="1556" spans="14:23">
      <c r="N1556" s="21"/>
      <c r="O1556" s="21"/>
      <c r="Q1556" s="21"/>
      <c r="R1556" s="19"/>
      <c r="S1556" s="19"/>
      <c r="T1556" s="19"/>
      <c r="U1556" s="19"/>
      <c r="V1556" s="19"/>
      <c r="W1556" s="21"/>
    </row>
    <row r="1557" spans="14:23">
      <c r="N1557" s="21"/>
      <c r="O1557" s="21"/>
      <c r="Q1557" s="21"/>
      <c r="R1557" s="19"/>
      <c r="S1557" s="19"/>
      <c r="T1557" s="19"/>
      <c r="U1557" s="19"/>
      <c r="V1557" s="19"/>
      <c r="W1557" s="21"/>
    </row>
    <row r="1558" spans="14:23">
      <c r="N1558" s="21"/>
      <c r="O1558" s="21"/>
      <c r="Q1558" s="21"/>
      <c r="R1558" s="19"/>
      <c r="S1558" s="19"/>
      <c r="T1558" s="19"/>
      <c r="U1558" s="19"/>
      <c r="V1558" s="19"/>
      <c r="W1558" s="21"/>
    </row>
    <row r="1559" spans="14:23">
      <c r="N1559" s="21"/>
      <c r="O1559" s="21"/>
      <c r="Q1559" s="21"/>
      <c r="R1559" s="19"/>
      <c r="S1559" s="19"/>
      <c r="T1559" s="19"/>
      <c r="U1559" s="19"/>
      <c r="V1559" s="19"/>
      <c r="W1559" s="21"/>
    </row>
    <row r="1560" spans="14:23">
      <c r="N1560" s="21"/>
      <c r="O1560" s="21"/>
      <c r="Q1560" s="21"/>
      <c r="R1560" s="19"/>
      <c r="S1560" s="19"/>
      <c r="T1560" s="19"/>
      <c r="U1560" s="19"/>
      <c r="V1560" s="19"/>
      <c r="W1560" s="21"/>
    </row>
    <row r="1561" spans="14:23">
      <c r="N1561" s="21"/>
      <c r="O1561" s="21"/>
      <c r="Q1561" s="21"/>
      <c r="R1561" s="19"/>
      <c r="S1561" s="19"/>
      <c r="T1561" s="19"/>
      <c r="U1561" s="19"/>
      <c r="V1561" s="19"/>
      <c r="W1561" s="21"/>
    </row>
    <row r="1562" spans="14:23">
      <c r="N1562" s="21"/>
      <c r="O1562" s="21"/>
      <c r="Q1562" s="21"/>
      <c r="R1562" s="19"/>
      <c r="S1562" s="19"/>
      <c r="T1562" s="19"/>
      <c r="U1562" s="19"/>
      <c r="V1562" s="19"/>
      <c r="W1562" s="21"/>
    </row>
    <row r="1563" spans="14:23">
      <c r="N1563" s="21"/>
      <c r="O1563" s="21"/>
      <c r="Q1563" s="21"/>
      <c r="R1563" s="19"/>
      <c r="S1563" s="19"/>
      <c r="T1563" s="19"/>
      <c r="U1563" s="19"/>
      <c r="V1563" s="19"/>
      <c r="W1563" s="21"/>
    </row>
    <row r="1564" spans="14:23">
      <c r="N1564" s="21"/>
      <c r="O1564" s="21"/>
      <c r="Q1564" s="21"/>
      <c r="R1564" s="19"/>
      <c r="S1564" s="19"/>
      <c r="T1564" s="19"/>
      <c r="U1564" s="19"/>
      <c r="V1564" s="19"/>
      <c r="W1564" s="21"/>
    </row>
    <row r="1565" spans="14:23">
      <c r="N1565" s="21"/>
      <c r="O1565" s="21"/>
      <c r="Q1565" s="21"/>
      <c r="R1565" s="19"/>
      <c r="S1565" s="19"/>
      <c r="T1565" s="19"/>
      <c r="U1565" s="19"/>
      <c r="V1565" s="19"/>
      <c r="W1565" s="21"/>
    </row>
    <row r="1566" spans="14:23">
      <c r="N1566" s="21"/>
      <c r="O1566" s="21"/>
      <c r="Q1566" s="21"/>
      <c r="R1566" s="19"/>
      <c r="S1566" s="19"/>
      <c r="T1566" s="19"/>
      <c r="U1566" s="19"/>
      <c r="V1566" s="19"/>
      <c r="W1566" s="21"/>
    </row>
    <row r="1567" spans="14:23">
      <c r="N1567" s="21"/>
      <c r="O1567" s="21"/>
      <c r="Q1567" s="21"/>
      <c r="R1567" s="19"/>
      <c r="S1567" s="19"/>
      <c r="T1567" s="19"/>
      <c r="U1567" s="19"/>
      <c r="V1567" s="19"/>
      <c r="W1567" s="21"/>
    </row>
    <row r="1568" spans="14:23">
      <c r="N1568" s="21"/>
      <c r="O1568" s="21"/>
      <c r="Q1568" s="21"/>
      <c r="R1568" s="19"/>
      <c r="S1568" s="19"/>
      <c r="T1568" s="19"/>
      <c r="U1568" s="19"/>
      <c r="V1568" s="19"/>
      <c r="W1568" s="21"/>
    </row>
    <row r="1569" spans="14:23">
      <c r="N1569" s="21"/>
      <c r="O1569" s="21"/>
      <c r="Q1569" s="21"/>
      <c r="R1569" s="19"/>
      <c r="S1569" s="19"/>
      <c r="T1569" s="19"/>
      <c r="U1569" s="19"/>
      <c r="V1569" s="19"/>
      <c r="W1569" s="21"/>
    </row>
    <row r="1570" spans="14:23">
      <c r="N1570" s="21"/>
      <c r="O1570" s="21"/>
      <c r="Q1570" s="21"/>
      <c r="R1570" s="19"/>
      <c r="S1570" s="19"/>
      <c r="T1570" s="19"/>
      <c r="U1570" s="19"/>
      <c r="V1570" s="19"/>
      <c r="W1570" s="21"/>
    </row>
    <row r="1571" spans="14:23">
      <c r="N1571" s="21"/>
      <c r="O1571" s="21"/>
      <c r="Q1571" s="21"/>
      <c r="R1571" s="19"/>
      <c r="S1571" s="19"/>
      <c r="T1571" s="19"/>
      <c r="U1571" s="19"/>
      <c r="V1571" s="19"/>
      <c r="W1571" s="21"/>
    </row>
    <row r="1572" spans="14:23">
      <c r="N1572" s="21"/>
      <c r="O1572" s="21"/>
      <c r="Q1572" s="21"/>
      <c r="R1572" s="19"/>
      <c r="S1572" s="19"/>
      <c r="T1572" s="19"/>
      <c r="U1572" s="19"/>
      <c r="V1572" s="19"/>
      <c r="W1572" s="21"/>
    </row>
    <row r="1573" spans="14:23">
      <c r="N1573" s="21"/>
      <c r="O1573" s="21"/>
      <c r="Q1573" s="21"/>
      <c r="R1573" s="19"/>
      <c r="S1573" s="19"/>
      <c r="T1573" s="19"/>
      <c r="U1573" s="19"/>
      <c r="V1573" s="19"/>
      <c r="W1573" s="21"/>
    </row>
    <row r="1574" spans="14:23">
      <c r="N1574" s="21"/>
      <c r="O1574" s="21"/>
      <c r="Q1574" s="21"/>
      <c r="R1574" s="19"/>
      <c r="S1574" s="19"/>
      <c r="T1574" s="19"/>
      <c r="U1574" s="19"/>
      <c r="V1574" s="19"/>
      <c r="W1574" s="21"/>
    </row>
    <row r="1575" spans="14:23">
      <c r="N1575" s="21"/>
      <c r="O1575" s="21"/>
      <c r="Q1575" s="21"/>
      <c r="R1575" s="19"/>
      <c r="S1575" s="19"/>
      <c r="T1575" s="19"/>
      <c r="U1575" s="19"/>
      <c r="V1575" s="19"/>
      <c r="W1575" s="21"/>
    </row>
    <row r="1576" spans="14:23">
      <c r="N1576" s="21"/>
      <c r="O1576" s="21"/>
      <c r="Q1576" s="21"/>
      <c r="R1576" s="19"/>
      <c r="S1576" s="19"/>
      <c r="T1576" s="19"/>
      <c r="U1576" s="19"/>
      <c r="V1576" s="19"/>
      <c r="W1576" s="21"/>
    </row>
    <row r="1577" spans="14:23">
      <c r="N1577" s="21"/>
      <c r="O1577" s="21"/>
      <c r="Q1577" s="21"/>
      <c r="R1577" s="19"/>
      <c r="S1577" s="19"/>
      <c r="T1577" s="19"/>
      <c r="U1577" s="19"/>
      <c r="V1577" s="19"/>
      <c r="W1577" s="21"/>
    </row>
    <row r="1578" spans="14:23">
      <c r="N1578" s="21"/>
      <c r="O1578" s="21"/>
      <c r="Q1578" s="21"/>
      <c r="R1578" s="19"/>
      <c r="S1578" s="19"/>
      <c r="T1578" s="19"/>
      <c r="U1578" s="19"/>
      <c r="V1578" s="19"/>
      <c r="W1578" s="21"/>
    </row>
    <row r="1579" spans="14:23">
      <c r="N1579" s="21"/>
      <c r="O1579" s="21"/>
      <c r="Q1579" s="21"/>
      <c r="R1579" s="19"/>
      <c r="S1579" s="19"/>
      <c r="T1579" s="19"/>
      <c r="U1579" s="19"/>
      <c r="V1579" s="19"/>
      <c r="W1579" s="21"/>
    </row>
    <row r="1580" spans="14:23">
      <c r="N1580" s="21"/>
      <c r="O1580" s="21"/>
      <c r="Q1580" s="21"/>
      <c r="R1580" s="19"/>
      <c r="S1580" s="19"/>
      <c r="T1580" s="19"/>
      <c r="U1580" s="19"/>
      <c r="V1580" s="19"/>
      <c r="W1580" s="21"/>
    </row>
    <row r="1581" spans="14:23">
      <c r="N1581" s="21"/>
      <c r="O1581" s="21"/>
      <c r="Q1581" s="21"/>
      <c r="R1581" s="19"/>
      <c r="S1581" s="19"/>
      <c r="T1581" s="19"/>
      <c r="U1581" s="19"/>
      <c r="V1581" s="19"/>
      <c r="W1581" s="21"/>
    </row>
    <row r="1582" spans="14:23">
      <c r="N1582" s="21"/>
      <c r="O1582" s="21"/>
      <c r="Q1582" s="21"/>
      <c r="R1582" s="19"/>
      <c r="S1582" s="19"/>
      <c r="T1582" s="19"/>
      <c r="U1582" s="19"/>
      <c r="V1582" s="19"/>
      <c r="W1582" s="21"/>
    </row>
    <row r="1583" spans="14:23">
      <c r="N1583" s="21"/>
      <c r="O1583" s="21"/>
      <c r="Q1583" s="21"/>
      <c r="R1583" s="19"/>
      <c r="S1583" s="19"/>
      <c r="T1583" s="19"/>
      <c r="U1583" s="19"/>
      <c r="V1583" s="19"/>
      <c r="W1583" s="21"/>
    </row>
    <row r="1584" spans="14:23">
      <c r="N1584" s="21"/>
      <c r="O1584" s="21"/>
      <c r="Q1584" s="21"/>
      <c r="R1584" s="19"/>
      <c r="S1584" s="19"/>
      <c r="T1584" s="19"/>
      <c r="U1584" s="19"/>
      <c r="V1584" s="19"/>
      <c r="W1584" s="21"/>
    </row>
    <row r="1585" spans="14:23">
      <c r="N1585" s="21"/>
      <c r="O1585" s="21"/>
      <c r="Q1585" s="21"/>
      <c r="R1585" s="19"/>
      <c r="S1585" s="19"/>
      <c r="T1585" s="19"/>
      <c r="U1585" s="19"/>
      <c r="V1585" s="19"/>
      <c r="W1585" s="21"/>
    </row>
    <row r="1586" spans="14:23">
      <c r="N1586" s="21"/>
      <c r="O1586" s="21"/>
      <c r="Q1586" s="21"/>
      <c r="R1586" s="19"/>
      <c r="S1586" s="19"/>
      <c r="T1586" s="19"/>
      <c r="U1586" s="19"/>
      <c r="V1586" s="19"/>
      <c r="W1586" s="21"/>
    </row>
    <row r="1587" spans="14:23">
      <c r="N1587" s="21"/>
      <c r="O1587" s="21"/>
      <c r="Q1587" s="21"/>
      <c r="R1587" s="19"/>
      <c r="S1587" s="19"/>
      <c r="T1587" s="19"/>
      <c r="U1587" s="19"/>
      <c r="V1587" s="19"/>
      <c r="W1587" s="21"/>
    </row>
    <row r="1588" spans="14:23">
      <c r="N1588" s="21"/>
      <c r="O1588" s="21"/>
      <c r="Q1588" s="21"/>
      <c r="R1588" s="19"/>
      <c r="S1588" s="19"/>
      <c r="T1588" s="19"/>
      <c r="U1588" s="19"/>
      <c r="V1588" s="19"/>
      <c r="W1588" s="21"/>
    </row>
    <row r="1589" spans="14:23">
      <c r="N1589" s="21"/>
      <c r="O1589" s="21"/>
      <c r="Q1589" s="21"/>
      <c r="R1589" s="19"/>
      <c r="S1589" s="19"/>
      <c r="T1589" s="19"/>
      <c r="U1589" s="19"/>
      <c r="V1589" s="19"/>
      <c r="W1589" s="21"/>
    </row>
    <row r="1590" spans="14:23">
      <c r="N1590" s="21"/>
      <c r="O1590" s="21"/>
      <c r="Q1590" s="21"/>
      <c r="R1590" s="19"/>
      <c r="S1590" s="19"/>
      <c r="T1590" s="19"/>
      <c r="U1590" s="19"/>
      <c r="V1590" s="19"/>
      <c r="W1590" s="21"/>
    </row>
    <row r="1591" spans="14:23">
      <c r="N1591" s="21"/>
      <c r="O1591" s="21"/>
      <c r="Q1591" s="21"/>
      <c r="R1591" s="19"/>
      <c r="S1591" s="19"/>
      <c r="T1591" s="19"/>
      <c r="U1591" s="19"/>
      <c r="V1591" s="19"/>
      <c r="W1591" s="21"/>
    </row>
    <row r="1592" spans="14:23">
      <c r="N1592" s="21"/>
      <c r="O1592" s="21"/>
      <c r="Q1592" s="21"/>
      <c r="R1592" s="19"/>
      <c r="S1592" s="19"/>
      <c r="T1592" s="19"/>
      <c r="U1592" s="19"/>
      <c r="V1592" s="19"/>
      <c r="W1592" s="21"/>
    </row>
    <row r="1593" spans="14:23">
      <c r="N1593" s="21"/>
      <c r="O1593" s="21"/>
      <c r="Q1593" s="21"/>
      <c r="R1593" s="19"/>
      <c r="S1593" s="19"/>
      <c r="T1593" s="19"/>
      <c r="U1593" s="19"/>
      <c r="V1593" s="19"/>
      <c r="W1593" s="21"/>
    </row>
    <row r="1594" spans="14:23">
      <c r="N1594" s="21"/>
      <c r="O1594" s="21"/>
      <c r="Q1594" s="21"/>
      <c r="R1594" s="19"/>
      <c r="S1594" s="19"/>
      <c r="T1594" s="19"/>
      <c r="U1594" s="19"/>
      <c r="V1594" s="19"/>
      <c r="W1594" s="21"/>
    </row>
    <row r="1595" spans="14:23">
      <c r="N1595" s="21"/>
      <c r="O1595" s="21"/>
      <c r="Q1595" s="21"/>
      <c r="R1595" s="19"/>
      <c r="S1595" s="19"/>
      <c r="T1595" s="19"/>
      <c r="U1595" s="19"/>
      <c r="V1595" s="19"/>
      <c r="W1595" s="21"/>
    </row>
    <row r="1596" spans="14:23">
      <c r="N1596" s="21"/>
      <c r="O1596" s="21"/>
      <c r="Q1596" s="21"/>
      <c r="R1596" s="19"/>
      <c r="S1596" s="19"/>
      <c r="T1596" s="19"/>
      <c r="U1596" s="19"/>
      <c r="V1596" s="19"/>
      <c r="W1596" s="21"/>
    </row>
    <row r="1597" spans="14:23">
      <c r="N1597" s="21"/>
      <c r="O1597" s="21"/>
      <c r="Q1597" s="21"/>
      <c r="R1597" s="19"/>
      <c r="S1597" s="19"/>
      <c r="T1597" s="19"/>
      <c r="U1597" s="19"/>
      <c r="V1597" s="19"/>
      <c r="W1597" s="21"/>
    </row>
    <row r="1598" spans="14:23">
      <c r="N1598" s="21"/>
      <c r="O1598" s="21"/>
      <c r="Q1598" s="21"/>
      <c r="R1598" s="19"/>
      <c r="S1598" s="19"/>
      <c r="T1598" s="19"/>
      <c r="U1598" s="19"/>
      <c r="V1598" s="19"/>
      <c r="W1598" s="21"/>
    </row>
    <row r="1599" spans="14:23">
      <c r="N1599" s="21"/>
      <c r="O1599" s="21"/>
      <c r="Q1599" s="21"/>
      <c r="R1599" s="19"/>
      <c r="S1599" s="19"/>
      <c r="T1599" s="19"/>
      <c r="U1599" s="19"/>
      <c r="V1599" s="19"/>
      <c r="W1599" s="21"/>
    </row>
    <row r="1600" spans="14:23">
      <c r="N1600" s="21"/>
      <c r="O1600" s="21"/>
      <c r="Q1600" s="21"/>
      <c r="R1600" s="19"/>
      <c r="S1600" s="19"/>
      <c r="T1600" s="19"/>
      <c r="U1600" s="19"/>
      <c r="V1600" s="19"/>
      <c r="W1600" s="21"/>
    </row>
    <row r="1601" spans="14:23">
      <c r="N1601" s="21"/>
      <c r="O1601" s="21"/>
      <c r="Q1601" s="21"/>
      <c r="R1601" s="19"/>
      <c r="S1601" s="19"/>
      <c r="T1601" s="19"/>
      <c r="U1601" s="19"/>
      <c r="V1601" s="19"/>
      <c r="W1601" s="21"/>
    </row>
    <row r="1602" spans="14:23">
      <c r="N1602" s="21"/>
      <c r="O1602" s="21"/>
      <c r="Q1602" s="21"/>
      <c r="R1602" s="19"/>
      <c r="S1602" s="19"/>
      <c r="T1602" s="19"/>
      <c r="U1602" s="19"/>
      <c r="V1602" s="19"/>
      <c r="W1602" s="21"/>
    </row>
    <row r="1603" spans="14:23">
      <c r="N1603" s="21"/>
      <c r="O1603" s="21"/>
      <c r="Q1603" s="21"/>
      <c r="R1603" s="19"/>
      <c r="S1603" s="19"/>
      <c r="T1603" s="19"/>
      <c r="U1603" s="19"/>
      <c r="V1603" s="19"/>
      <c r="W1603" s="21"/>
    </row>
    <row r="1604" spans="14:23">
      <c r="N1604" s="21"/>
      <c r="O1604" s="21"/>
      <c r="Q1604" s="21"/>
      <c r="R1604" s="19"/>
      <c r="S1604" s="19"/>
      <c r="T1604" s="19"/>
      <c r="U1604" s="19"/>
      <c r="V1604" s="19"/>
      <c r="W1604" s="21"/>
    </row>
    <row r="1605" spans="14:23">
      <c r="N1605" s="21"/>
      <c r="O1605" s="21"/>
      <c r="Q1605" s="21"/>
      <c r="R1605" s="19"/>
      <c r="S1605" s="19"/>
      <c r="T1605" s="19"/>
      <c r="U1605" s="19"/>
      <c r="V1605" s="19"/>
      <c r="W1605" s="21"/>
    </row>
    <row r="1606" spans="14:23">
      <c r="N1606" s="21"/>
      <c r="O1606" s="21"/>
      <c r="Q1606" s="21"/>
      <c r="R1606" s="19"/>
      <c r="S1606" s="19"/>
      <c r="T1606" s="19"/>
      <c r="U1606" s="19"/>
      <c r="V1606" s="19"/>
      <c r="W1606" s="21"/>
    </row>
    <row r="1607" spans="14:23">
      <c r="N1607" s="21"/>
      <c r="O1607" s="21"/>
      <c r="Q1607" s="21"/>
      <c r="R1607" s="19"/>
      <c r="S1607" s="19"/>
      <c r="T1607" s="19"/>
      <c r="U1607" s="19"/>
      <c r="V1607" s="19"/>
      <c r="W1607" s="21"/>
    </row>
    <row r="1608" spans="14:23">
      <c r="N1608" s="21"/>
      <c r="O1608" s="21"/>
      <c r="Q1608" s="21"/>
      <c r="R1608" s="19"/>
      <c r="S1608" s="19"/>
      <c r="T1608" s="19"/>
      <c r="U1608" s="19"/>
      <c r="V1608" s="19"/>
      <c r="W1608" s="21"/>
    </row>
    <row r="1609" spans="14:23">
      <c r="N1609" s="21"/>
      <c r="O1609" s="21"/>
      <c r="Q1609" s="21"/>
      <c r="R1609" s="19"/>
      <c r="S1609" s="19"/>
      <c r="T1609" s="19"/>
      <c r="U1609" s="19"/>
      <c r="V1609" s="19"/>
      <c r="W1609" s="21"/>
    </row>
    <row r="1610" spans="14:23">
      <c r="N1610" s="21"/>
      <c r="O1610" s="21"/>
      <c r="Q1610" s="21"/>
      <c r="R1610" s="19"/>
      <c r="S1610" s="19"/>
      <c r="T1610" s="19"/>
      <c r="U1610" s="19"/>
      <c r="V1610" s="19"/>
      <c r="W1610" s="21"/>
    </row>
    <row r="1611" spans="14:23">
      <c r="N1611" s="21"/>
      <c r="O1611" s="21"/>
      <c r="Q1611" s="21"/>
      <c r="R1611" s="19"/>
      <c r="S1611" s="19"/>
      <c r="T1611" s="19"/>
      <c r="U1611" s="19"/>
      <c r="V1611" s="19"/>
      <c r="W1611" s="21"/>
    </row>
    <row r="1612" spans="14:23">
      <c r="N1612" s="21"/>
      <c r="O1612" s="21"/>
      <c r="Q1612" s="21"/>
      <c r="R1612" s="19"/>
      <c r="S1612" s="19"/>
      <c r="T1612" s="19"/>
      <c r="U1612" s="19"/>
      <c r="V1612" s="19"/>
      <c r="W1612" s="21"/>
    </row>
    <row r="1613" spans="14:23">
      <c r="N1613" s="21"/>
      <c r="O1613" s="21"/>
      <c r="Q1613" s="21"/>
      <c r="R1613" s="19"/>
      <c r="S1613" s="19"/>
      <c r="T1613" s="19"/>
      <c r="U1613" s="19"/>
      <c r="V1613" s="19"/>
      <c r="W1613" s="21"/>
    </row>
    <row r="1614" spans="14:23">
      <c r="N1614" s="21"/>
      <c r="O1614" s="21"/>
      <c r="Q1614" s="21"/>
      <c r="R1614" s="19"/>
      <c r="S1614" s="19"/>
      <c r="T1614" s="19"/>
      <c r="U1614" s="19"/>
      <c r="V1614" s="19"/>
      <c r="W1614" s="21"/>
    </row>
    <row r="1615" spans="14:23">
      <c r="N1615" s="21"/>
      <c r="O1615" s="21"/>
      <c r="Q1615" s="21"/>
      <c r="R1615" s="19"/>
      <c r="S1615" s="19"/>
      <c r="T1615" s="19"/>
      <c r="U1615" s="19"/>
      <c r="V1615" s="19"/>
      <c r="W1615" s="21"/>
    </row>
    <row r="1616" spans="14:23">
      <c r="N1616" s="21"/>
      <c r="O1616" s="21"/>
      <c r="Q1616" s="21"/>
      <c r="R1616" s="19"/>
      <c r="S1616" s="19"/>
      <c r="T1616" s="19"/>
      <c r="U1616" s="19"/>
      <c r="V1616" s="19"/>
      <c r="W1616" s="21"/>
    </row>
    <row r="1617" spans="14:23">
      <c r="N1617" s="21"/>
      <c r="O1617" s="21"/>
      <c r="Q1617" s="21"/>
      <c r="R1617" s="19"/>
      <c r="S1617" s="19"/>
      <c r="T1617" s="19"/>
      <c r="U1617" s="19"/>
      <c r="V1617" s="19"/>
      <c r="W1617" s="21"/>
    </row>
    <row r="1618" spans="14:23">
      <c r="N1618" s="21"/>
      <c r="O1618" s="21"/>
      <c r="Q1618" s="21"/>
      <c r="R1618" s="19"/>
      <c r="S1618" s="19"/>
      <c r="T1618" s="19"/>
      <c r="U1618" s="19"/>
      <c r="V1618" s="19"/>
      <c r="W1618" s="21"/>
    </row>
    <row r="1619" spans="14:23">
      <c r="N1619" s="21"/>
      <c r="O1619" s="21"/>
      <c r="Q1619" s="21"/>
      <c r="R1619" s="19"/>
      <c r="S1619" s="19"/>
      <c r="T1619" s="19"/>
      <c r="U1619" s="19"/>
      <c r="V1619" s="19"/>
      <c r="W1619" s="21"/>
    </row>
    <row r="1620" spans="14:23">
      <c r="N1620" s="21"/>
      <c r="O1620" s="21"/>
      <c r="Q1620" s="21"/>
      <c r="R1620" s="19"/>
      <c r="S1620" s="19"/>
      <c r="T1620" s="19"/>
      <c r="U1620" s="19"/>
      <c r="V1620" s="19"/>
      <c r="W1620" s="21"/>
    </row>
    <row r="1621" spans="14:23">
      <c r="N1621" s="21"/>
      <c r="O1621" s="21"/>
      <c r="Q1621" s="21"/>
      <c r="R1621" s="19"/>
      <c r="S1621" s="19"/>
      <c r="T1621" s="19"/>
      <c r="U1621" s="19"/>
      <c r="V1621" s="19"/>
      <c r="W1621" s="21"/>
    </row>
    <row r="1622" spans="14:23">
      <c r="N1622" s="21"/>
      <c r="O1622" s="21"/>
      <c r="Q1622" s="21"/>
      <c r="R1622" s="19"/>
      <c r="S1622" s="19"/>
      <c r="T1622" s="19"/>
      <c r="U1622" s="19"/>
      <c r="V1622" s="19"/>
      <c r="W1622" s="21"/>
    </row>
    <row r="1623" spans="14:23">
      <c r="N1623" s="21"/>
      <c r="O1623" s="21"/>
      <c r="Q1623" s="21"/>
      <c r="R1623" s="19"/>
      <c r="S1623" s="19"/>
      <c r="T1623" s="19"/>
      <c r="U1623" s="19"/>
      <c r="V1623" s="19"/>
      <c r="W1623" s="21"/>
    </row>
    <row r="1624" spans="14:23">
      <c r="N1624" s="21"/>
      <c r="O1624" s="21"/>
      <c r="Q1624" s="21"/>
      <c r="R1624" s="19"/>
      <c r="S1624" s="19"/>
      <c r="T1624" s="19"/>
      <c r="U1624" s="19"/>
      <c r="V1624" s="19"/>
      <c r="W1624" s="21"/>
    </row>
    <row r="1625" spans="14:23">
      <c r="N1625" s="21"/>
      <c r="O1625" s="21"/>
      <c r="Q1625" s="21"/>
      <c r="R1625" s="19"/>
      <c r="S1625" s="19"/>
      <c r="T1625" s="19"/>
      <c r="U1625" s="19"/>
      <c r="V1625" s="19"/>
      <c r="W1625" s="21"/>
    </row>
    <row r="1626" spans="14:23">
      <c r="N1626" s="21"/>
      <c r="O1626" s="21"/>
      <c r="Q1626" s="21"/>
      <c r="R1626" s="19"/>
      <c r="S1626" s="19"/>
      <c r="T1626" s="19"/>
      <c r="U1626" s="19"/>
      <c r="V1626" s="19"/>
      <c r="W1626" s="21"/>
    </row>
    <row r="1627" spans="14:23">
      <c r="N1627" s="21"/>
      <c r="O1627" s="21"/>
      <c r="Q1627" s="21"/>
      <c r="R1627" s="19"/>
      <c r="S1627" s="19"/>
      <c r="T1627" s="19"/>
      <c r="U1627" s="19"/>
      <c r="V1627" s="19"/>
      <c r="W1627" s="21"/>
    </row>
    <row r="1628" spans="14:23">
      <c r="N1628" s="21"/>
      <c r="O1628" s="21"/>
      <c r="Q1628" s="21"/>
      <c r="R1628" s="19"/>
      <c r="S1628" s="19"/>
      <c r="T1628" s="19"/>
      <c r="U1628" s="19"/>
      <c r="V1628" s="19"/>
      <c r="W1628" s="21"/>
    </row>
    <row r="1629" spans="14:23">
      <c r="N1629" s="21"/>
      <c r="O1629" s="21"/>
      <c r="Q1629" s="21"/>
      <c r="R1629" s="19"/>
      <c r="S1629" s="19"/>
      <c r="T1629" s="19"/>
      <c r="U1629" s="19"/>
      <c r="V1629" s="19"/>
      <c r="W1629" s="21"/>
    </row>
    <row r="1630" spans="14:23">
      <c r="N1630" s="21"/>
      <c r="O1630" s="21"/>
      <c r="Q1630" s="21"/>
      <c r="R1630" s="19"/>
      <c r="S1630" s="19"/>
      <c r="T1630" s="19"/>
      <c r="U1630" s="19"/>
      <c r="V1630" s="19"/>
      <c r="W1630" s="21"/>
    </row>
    <row r="1631" spans="14:23">
      <c r="N1631" s="21"/>
      <c r="O1631" s="21"/>
      <c r="Q1631" s="21"/>
      <c r="R1631" s="19"/>
      <c r="S1631" s="19"/>
      <c r="T1631" s="19"/>
      <c r="U1631" s="19"/>
      <c r="V1631" s="19"/>
      <c r="W1631" s="21"/>
    </row>
    <row r="1632" spans="14:23">
      <c r="N1632" s="21"/>
      <c r="O1632" s="21"/>
      <c r="Q1632" s="21"/>
      <c r="R1632" s="19"/>
      <c r="S1632" s="19"/>
      <c r="T1632" s="19"/>
      <c r="U1632" s="19"/>
      <c r="V1632" s="19"/>
      <c r="W1632" s="21"/>
    </row>
    <row r="1633" spans="14:23">
      <c r="N1633" s="21"/>
      <c r="O1633" s="21"/>
      <c r="Q1633" s="21"/>
      <c r="R1633" s="19"/>
      <c r="S1633" s="19"/>
      <c r="T1633" s="19"/>
      <c r="U1633" s="19"/>
      <c r="V1633" s="19"/>
      <c r="W1633" s="21"/>
    </row>
    <row r="1634" spans="14:23">
      <c r="N1634" s="21"/>
      <c r="O1634" s="21"/>
      <c r="Q1634" s="21"/>
      <c r="R1634" s="19"/>
      <c r="S1634" s="19"/>
      <c r="T1634" s="19"/>
      <c r="U1634" s="19"/>
      <c r="V1634" s="19"/>
      <c r="W1634" s="21"/>
    </row>
    <row r="1635" spans="14:23">
      <c r="N1635" s="21"/>
      <c r="O1635" s="21"/>
      <c r="Q1635" s="21"/>
      <c r="R1635" s="19"/>
      <c r="S1635" s="19"/>
      <c r="T1635" s="19"/>
      <c r="U1635" s="19"/>
      <c r="V1635" s="19"/>
      <c r="W1635" s="21"/>
    </row>
    <row r="1636" spans="14:23">
      <c r="N1636" s="21"/>
      <c r="O1636" s="21"/>
      <c r="Q1636" s="21"/>
      <c r="R1636" s="19"/>
      <c r="S1636" s="19"/>
      <c r="T1636" s="19"/>
      <c r="U1636" s="19"/>
      <c r="V1636" s="19"/>
      <c r="W1636" s="21"/>
    </row>
    <row r="1637" spans="14:23">
      <c r="N1637" s="21"/>
      <c r="O1637" s="21"/>
      <c r="Q1637" s="21"/>
      <c r="R1637" s="19"/>
      <c r="S1637" s="19"/>
      <c r="T1637" s="19"/>
      <c r="U1637" s="19"/>
      <c r="V1637" s="19"/>
      <c r="W1637" s="21"/>
    </row>
    <row r="1638" spans="14:23">
      <c r="N1638" s="21"/>
      <c r="O1638" s="21"/>
      <c r="Q1638" s="21"/>
      <c r="R1638" s="19"/>
      <c r="S1638" s="19"/>
      <c r="T1638" s="19"/>
      <c r="U1638" s="19"/>
      <c r="V1638" s="19"/>
      <c r="W1638" s="21"/>
    </row>
    <row r="1639" spans="14:23">
      <c r="N1639" s="21"/>
      <c r="O1639" s="21"/>
      <c r="Q1639" s="21"/>
      <c r="R1639" s="19"/>
      <c r="S1639" s="19"/>
      <c r="T1639" s="19"/>
      <c r="U1639" s="19"/>
      <c r="V1639" s="19"/>
      <c r="W1639" s="21"/>
    </row>
    <row r="1640" spans="14:23">
      <c r="N1640" s="21"/>
      <c r="O1640" s="21"/>
      <c r="Q1640" s="21"/>
      <c r="R1640" s="19"/>
      <c r="S1640" s="19"/>
      <c r="T1640" s="19"/>
      <c r="U1640" s="19"/>
      <c r="V1640" s="19"/>
      <c r="W1640" s="21"/>
    </row>
    <row r="1641" spans="14:23">
      <c r="N1641" s="21"/>
      <c r="O1641" s="21"/>
      <c r="Q1641" s="21"/>
      <c r="R1641" s="19"/>
      <c r="S1641" s="19"/>
      <c r="T1641" s="19"/>
      <c r="U1641" s="19"/>
      <c r="V1641" s="19"/>
      <c r="W1641" s="21"/>
    </row>
    <row r="1642" spans="14:23">
      <c r="N1642" s="21"/>
      <c r="O1642" s="21"/>
      <c r="Q1642" s="21"/>
      <c r="R1642" s="19"/>
      <c r="S1642" s="19"/>
      <c r="T1642" s="19"/>
      <c r="U1642" s="19"/>
      <c r="V1642" s="19"/>
      <c r="W1642" s="21"/>
    </row>
    <row r="1643" spans="14:23">
      <c r="N1643" s="21"/>
      <c r="O1643" s="21"/>
      <c r="Q1643" s="21"/>
      <c r="R1643" s="19"/>
      <c r="S1643" s="19"/>
      <c r="T1643" s="19"/>
      <c r="U1643" s="19"/>
      <c r="V1643" s="19"/>
      <c r="W1643" s="21"/>
    </row>
    <row r="1644" spans="14:23">
      <c r="N1644" s="21"/>
      <c r="O1644" s="21"/>
      <c r="Q1644" s="21"/>
      <c r="R1644" s="19"/>
      <c r="S1644" s="19"/>
      <c r="T1644" s="19"/>
      <c r="U1644" s="19"/>
      <c r="V1644" s="19"/>
      <c r="W1644" s="21"/>
    </row>
    <row r="1645" spans="14:23">
      <c r="N1645" s="21"/>
      <c r="O1645" s="21"/>
      <c r="Q1645" s="21"/>
      <c r="R1645" s="19"/>
      <c r="S1645" s="19"/>
      <c r="T1645" s="19"/>
      <c r="U1645" s="19"/>
      <c r="V1645" s="19"/>
      <c r="W1645" s="21"/>
    </row>
    <row r="1646" spans="14:23">
      <c r="N1646" s="21"/>
      <c r="O1646" s="21"/>
      <c r="Q1646" s="21"/>
      <c r="R1646" s="19"/>
      <c r="S1646" s="19"/>
      <c r="T1646" s="19"/>
      <c r="U1646" s="19"/>
      <c r="V1646" s="19"/>
      <c r="W1646" s="21"/>
    </row>
    <row r="1647" spans="14:23">
      <c r="N1647" s="21"/>
      <c r="O1647" s="21"/>
      <c r="Q1647" s="21"/>
      <c r="R1647" s="19"/>
      <c r="S1647" s="19"/>
      <c r="T1647" s="19"/>
      <c r="U1647" s="19"/>
      <c r="V1647" s="19"/>
      <c r="W1647" s="21"/>
    </row>
    <row r="1648" spans="14:23">
      <c r="N1648" s="21"/>
      <c r="O1648" s="21"/>
      <c r="Q1648" s="21"/>
      <c r="R1648" s="19"/>
      <c r="S1648" s="19"/>
      <c r="T1648" s="19"/>
      <c r="U1648" s="19"/>
      <c r="V1648" s="19"/>
      <c r="W1648" s="21"/>
    </row>
    <row r="1649" spans="14:23">
      <c r="N1649" s="21"/>
      <c r="O1649" s="21"/>
      <c r="Q1649" s="21"/>
      <c r="R1649" s="19"/>
      <c r="S1649" s="19"/>
      <c r="T1649" s="19"/>
      <c r="U1649" s="19"/>
      <c r="V1649" s="19"/>
      <c r="W1649" s="21"/>
    </row>
    <row r="1650" spans="14:23">
      <c r="N1650" s="21"/>
      <c r="O1650" s="21"/>
      <c r="Q1650" s="21"/>
      <c r="R1650" s="19"/>
      <c r="S1650" s="19"/>
      <c r="T1650" s="19"/>
      <c r="U1650" s="19"/>
      <c r="V1650" s="19"/>
      <c r="W1650" s="21"/>
    </row>
    <row r="1651" spans="14:23">
      <c r="N1651" s="21"/>
      <c r="O1651" s="21"/>
      <c r="Q1651" s="21"/>
      <c r="R1651" s="19"/>
      <c r="S1651" s="19"/>
      <c r="T1651" s="19"/>
      <c r="U1651" s="19"/>
      <c r="V1651" s="19"/>
      <c r="W1651" s="21"/>
    </row>
    <row r="1652" spans="14:23">
      <c r="N1652" s="21"/>
      <c r="O1652" s="21"/>
      <c r="Q1652" s="21"/>
      <c r="R1652" s="19"/>
      <c r="S1652" s="19"/>
      <c r="T1652" s="19"/>
      <c r="U1652" s="19"/>
      <c r="V1652" s="19"/>
      <c r="W1652" s="21"/>
    </row>
    <row r="1653" spans="14:23">
      <c r="N1653" s="21"/>
      <c r="O1653" s="21"/>
      <c r="Q1653" s="21"/>
      <c r="R1653" s="19"/>
      <c r="S1653" s="19"/>
      <c r="T1653" s="19"/>
      <c r="U1653" s="19"/>
      <c r="V1653" s="19"/>
      <c r="W1653" s="21"/>
    </row>
    <row r="1654" spans="14:23">
      <c r="N1654" s="21"/>
      <c r="O1654" s="21"/>
      <c r="Q1654" s="21"/>
      <c r="R1654" s="19"/>
      <c r="S1654" s="19"/>
      <c r="T1654" s="19"/>
      <c r="U1654" s="19"/>
      <c r="V1654" s="19"/>
      <c r="W1654" s="21"/>
    </row>
    <row r="1655" spans="14:23">
      <c r="N1655" s="21"/>
      <c r="O1655" s="21"/>
      <c r="Q1655" s="21"/>
      <c r="R1655" s="19"/>
      <c r="S1655" s="19"/>
      <c r="T1655" s="19"/>
      <c r="U1655" s="19"/>
      <c r="V1655" s="19"/>
      <c r="W1655" s="21"/>
    </row>
    <row r="1656" spans="14:23">
      <c r="N1656" s="21"/>
      <c r="O1656" s="21"/>
      <c r="Q1656" s="21"/>
      <c r="R1656" s="19"/>
      <c r="S1656" s="19"/>
      <c r="T1656" s="19"/>
      <c r="U1656" s="19"/>
      <c r="V1656" s="19"/>
      <c r="W1656" s="21"/>
    </row>
    <row r="1657" spans="14:23">
      <c r="N1657" s="21"/>
      <c r="O1657" s="21"/>
      <c r="Q1657" s="21"/>
      <c r="R1657" s="19"/>
      <c r="S1657" s="19"/>
      <c r="T1657" s="19"/>
      <c r="U1657" s="19"/>
      <c r="V1657" s="19"/>
      <c r="W1657" s="21"/>
    </row>
    <row r="1658" spans="14:23">
      <c r="N1658" s="21"/>
      <c r="O1658" s="21"/>
      <c r="Q1658" s="21"/>
      <c r="R1658" s="19"/>
      <c r="S1658" s="19"/>
      <c r="T1658" s="19"/>
      <c r="U1658" s="19"/>
      <c r="V1658" s="19"/>
      <c r="W1658" s="21"/>
    </row>
    <row r="1659" spans="14:23">
      <c r="N1659" s="21"/>
      <c r="O1659" s="21"/>
      <c r="Q1659" s="21"/>
      <c r="R1659" s="19"/>
      <c r="S1659" s="19"/>
      <c r="T1659" s="19"/>
      <c r="U1659" s="19"/>
      <c r="V1659" s="19"/>
      <c r="W1659" s="21"/>
    </row>
    <row r="1660" spans="14:23">
      <c r="N1660" s="21"/>
      <c r="O1660" s="21"/>
      <c r="Q1660" s="21"/>
      <c r="R1660" s="19"/>
      <c r="S1660" s="19"/>
      <c r="T1660" s="19"/>
      <c r="U1660" s="19"/>
      <c r="V1660" s="19"/>
      <c r="W1660" s="21"/>
    </row>
    <row r="1661" spans="14:23">
      <c r="N1661" s="21"/>
      <c r="O1661" s="21"/>
      <c r="Q1661" s="21"/>
      <c r="R1661" s="19"/>
      <c r="S1661" s="19"/>
      <c r="T1661" s="19"/>
      <c r="U1661" s="19"/>
      <c r="V1661" s="19"/>
      <c r="W1661" s="21"/>
    </row>
    <row r="1662" spans="14:23">
      <c r="N1662" s="21"/>
      <c r="O1662" s="21"/>
      <c r="Q1662" s="21"/>
      <c r="R1662" s="19"/>
      <c r="S1662" s="19"/>
      <c r="T1662" s="19"/>
      <c r="U1662" s="19"/>
      <c r="V1662" s="19"/>
      <c r="W1662" s="21"/>
    </row>
    <row r="1663" spans="14:23">
      <c r="N1663" s="21"/>
      <c r="O1663" s="21"/>
      <c r="Q1663" s="21"/>
      <c r="R1663" s="19"/>
      <c r="S1663" s="19"/>
      <c r="T1663" s="19"/>
      <c r="U1663" s="19"/>
      <c r="V1663" s="19"/>
      <c r="W1663" s="21"/>
    </row>
    <row r="1664" spans="14:23">
      <c r="N1664" s="21"/>
      <c r="O1664" s="21"/>
      <c r="Q1664" s="21"/>
      <c r="R1664" s="19"/>
      <c r="S1664" s="19"/>
      <c r="T1664" s="19"/>
      <c r="U1664" s="19"/>
      <c r="V1664" s="19"/>
      <c r="W1664" s="21"/>
    </row>
    <row r="1665" spans="14:23">
      <c r="N1665" s="21"/>
      <c r="O1665" s="21"/>
      <c r="Q1665" s="21"/>
      <c r="R1665" s="19"/>
      <c r="S1665" s="19"/>
      <c r="T1665" s="19"/>
      <c r="U1665" s="19"/>
      <c r="V1665" s="19"/>
      <c r="W1665" s="21"/>
    </row>
    <row r="1666" spans="14:23">
      <c r="N1666" s="21"/>
      <c r="O1666" s="21"/>
      <c r="Q1666" s="21"/>
      <c r="R1666" s="19"/>
      <c r="S1666" s="19"/>
      <c r="T1666" s="19"/>
      <c r="U1666" s="19"/>
      <c r="V1666" s="19"/>
      <c r="W1666" s="21"/>
    </row>
    <row r="1667" spans="14:23">
      <c r="N1667" s="21"/>
      <c r="O1667" s="21"/>
      <c r="Q1667" s="21"/>
      <c r="R1667" s="19"/>
      <c r="S1667" s="19"/>
      <c r="T1667" s="19"/>
      <c r="U1667" s="19"/>
      <c r="V1667" s="19"/>
      <c r="W1667" s="21"/>
    </row>
    <row r="1668" spans="14:23">
      <c r="N1668" s="21"/>
      <c r="O1668" s="21"/>
      <c r="Q1668" s="21"/>
      <c r="R1668" s="19"/>
      <c r="S1668" s="19"/>
      <c r="T1668" s="19"/>
      <c r="U1668" s="19"/>
      <c r="V1668" s="19"/>
      <c r="W1668" s="21"/>
    </row>
    <row r="1669" spans="14:23">
      <c r="N1669" s="21"/>
      <c r="O1669" s="21"/>
      <c r="Q1669" s="21"/>
      <c r="R1669" s="19"/>
      <c r="S1669" s="19"/>
      <c r="T1669" s="19"/>
      <c r="U1669" s="19"/>
      <c r="V1669" s="19"/>
      <c r="W1669" s="21"/>
    </row>
    <row r="1670" spans="14:23">
      <c r="N1670" s="21"/>
      <c r="O1670" s="21"/>
      <c r="Q1670" s="21"/>
      <c r="R1670" s="19"/>
      <c r="S1670" s="19"/>
      <c r="T1670" s="19"/>
      <c r="U1670" s="19"/>
      <c r="V1670" s="19"/>
      <c r="W1670" s="21"/>
    </row>
    <row r="1671" spans="14:23">
      <c r="N1671" s="21"/>
      <c r="O1671" s="21"/>
      <c r="Q1671" s="21"/>
      <c r="R1671" s="19"/>
      <c r="S1671" s="19"/>
      <c r="T1671" s="19"/>
      <c r="U1671" s="19"/>
      <c r="V1671" s="19"/>
      <c r="W1671" s="21"/>
    </row>
    <row r="1672" spans="14:23">
      <c r="N1672" s="21"/>
      <c r="O1672" s="21"/>
      <c r="Q1672" s="21"/>
      <c r="R1672" s="19"/>
      <c r="S1672" s="19"/>
      <c r="T1672" s="19"/>
      <c r="U1672" s="19"/>
      <c r="V1672" s="19"/>
      <c r="W1672" s="21"/>
    </row>
    <row r="1673" spans="14:23">
      <c r="N1673" s="21"/>
      <c r="O1673" s="21"/>
      <c r="Q1673" s="21"/>
      <c r="R1673" s="19"/>
      <c r="S1673" s="19"/>
      <c r="T1673" s="19"/>
      <c r="U1673" s="19"/>
      <c r="V1673" s="19"/>
      <c r="W1673" s="21"/>
    </row>
    <row r="1674" spans="14:23">
      <c r="N1674" s="21"/>
      <c r="O1674" s="21"/>
      <c r="Q1674" s="21"/>
      <c r="R1674" s="19"/>
      <c r="S1674" s="19"/>
      <c r="T1674" s="19"/>
      <c r="U1674" s="19"/>
      <c r="V1674" s="19"/>
      <c r="W1674" s="21"/>
    </row>
    <row r="1675" spans="14:23">
      <c r="N1675" s="21"/>
      <c r="O1675" s="21"/>
      <c r="Q1675" s="21"/>
      <c r="R1675" s="19"/>
      <c r="S1675" s="19"/>
      <c r="T1675" s="19"/>
      <c r="U1675" s="19"/>
      <c r="V1675" s="19"/>
      <c r="W1675" s="21"/>
    </row>
    <row r="1676" spans="14:23">
      <c r="N1676" s="21"/>
      <c r="O1676" s="21"/>
      <c r="Q1676" s="21"/>
      <c r="R1676" s="19"/>
      <c r="S1676" s="19"/>
      <c r="T1676" s="19"/>
      <c r="U1676" s="19"/>
      <c r="V1676" s="19"/>
      <c r="W1676" s="21"/>
    </row>
    <row r="1677" spans="14:23">
      <c r="N1677" s="21"/>
      <c r="O1677" s="21"/>
      <c r="Q1677" s="21"/>
      <c r="R1677" s="19"/>
      <c r="S1677" s="19"/>
      <c r="T1677" s="19"/>
      <c r="U1677" s="19"/>
      <c r="V1677" s="19"/>
      <c r="W1677" s="21"/>
    </row>
    <row r="1678" spans="14:23">
      <c r="N1678" s="21"/>
      <c r="O1678" s="21"/>
      <c r="Q1678" s="21"/>
      <c r="R1678" s="19"/>
      <c r="S1678" s="19"/>
      <c r="T1678" s="19"/>
      <c r="U1678" s="19"/>
      <c r="V1678" s="19"/>
      <c r="W1678" s="21"/>
    </row>
    <row r="1679" spans="14:23">
      <c r="N1679" s="21"/>
      <c r="O1679" s="21"/>
      <c r="Q1679" s="21"/>
      <c r="R1679" s="19"/>
      <c r="S1679" s="19"/>
      <c r="T1679" s="19"/>
      <c r="U1679" s="19"/>
      <c r="V1679" s="19"/>
      <c r="W1679" s="21"/>
    </row>
    <row r="1680" spans="14:23">
      <c r="N1680" s="21"/>
      <c r="O1680" s="21"/>
      <c r="Q1680" s="21"/>
      <c r="R1680" s="19"/>
      <c r="S1680" s="19"/>
      <c r="T1680" s="19"/>
      <c r="U1680" s="19"/>
      <c r="V1680" s="19"/>
      <c r="W1680" s="21"/>
    </row>
    <row r="1681" spans="14:23">
      <c r="N1681" s="21"/>
      <c r="O1681" s="21"/>
      <c r="Q1681" s="21"/>
      <c r="R1681" s="19"/>
      <c r="S1681" s="19"/>
      <c r="T1681" s="19"/>
      <c r="U1681" s="19"/>
      <c r="V1681" s="19"/>
      <c r="W1681" s="21"/>
    </row>
    <row r="1682" spans="14:23">
      <c r="N1682" s="21"/>
      <c r="O1682" s="21"/>
      <c r="Q1682" s="21"/>
      <c r="R1682" s="19"/>
      <c r="S1682" s="19"/>
      <c r="T1682" s="19"/>
      <c r="U1682" s="19"/>
      <c r="V1682" s="19"/>
      <c r="W1682" s="21"/>
    </row>
    <row r="1683" spans="14:23">
      <c r="N1683" s="21"/>
      <c r="O1683" s="21"/>
      <c r="Q1683" s="21"/>
      <c r="R1683" s="19"/>
      <c r="S1683" s="19"/>
      <c r="T1683" s="19"/>
      <c r="U1683" s="19"/>
      <c r="V1683" s="19"/>
      <c r="W1683" s="21"/>
    </row>
    <row r="1684" spans="14:23">
      <c r="N1684" s="21"/>
      <c r="O1684" s="21"/>
      <c r="Q1684" s="21"/>
      <c r="R1684" s="19"/>
      <c r="S1684" s="19"/>
      <c r="T1684" s="19"/>
      <c r="U1684" s="19"/>
      <c r="V1684" s="19"/>
      <c r="W1684" s="21"/>
    </row>
    <row r="1685" spans="14:23">
      <c r="N1685" s="21"/>
      <c r="O1685" s="21"/>
      <c r="Q1685" s="21"/>
      <c r="R1685" s="19"/>
      <c r="S1685" s="19"/>
      <c r="T1685" s="19"/>
      <c r="U1685" s="19"/>
      <c r="V1685" s="19"/>
      <c r="W1685" s="21"/>
    </row>
    <row r="1686" spans="14:23">
      <c r="N1686" s="21"/>
      <c r="O1686" s="21"/>
      <c r="Q1686" s="21"/>
      <c r="R1686" s="19"/>
      <c r="S1686" s="19"/>
      <c r="T1686" s="19"/>
      <c r="U1686" s="19"/>
      <c r="V1686" s="19"/>
      <c r="W1686" s="21"/>
    </row>
    <row r="1687" spans="14:23">
      <c r="N1687" s="21"/>
      <c r="O1687" s="21"/>
      <c r="Q1687" s="21"/>
      <c r="R1687" s="19"/>
      <c r="S1687" s="19"/>
      <c r="T1687" s="19"/>
      <c r="U1687" s="19"/>
      <c r="V1687" s="19"/>
      <c r="W1687" s="21"/>
    </row>
    <row r="1688" spans="14:23">
      <c r="N1688" s="21"/>
      <c r="O1688" s="21"/>
      <c r="Q1688" s="21"/>
      <c r="R1688" s="19"/>
      <c r="S1688" s="19"/>
      <c r="T1688" s="19"/>
      <c r="U1688" s="19"/>
      <c r="V1688" s="19"/>
      <c r="W1688" s="21"/>
    </row>
    <row r="1689" spans="14:23">
      <c r="N1689" s="21"/>
      <c r="O1689" s="21"/>
      <c r="Q1689" s="21"/>
      <c r="R1689" s="19"/>
      <c r="S1689" s="19"/>
      <c r="T1689" s="19"/>
      <c r="U1689" s="19"/>
      <c r="V1689" s="19"/>
      <c r="W1689" s="21"/>
    </row>
    <row r="1690" spans="14:23">
      <c r="N1690" s="21"/>
      <c r="O1690" s="21"/>
      <c r="Q1690" s="21"/>
      <c r="R1690" s="19"/>
      <c r="S1690" s="19"/>
      <c r="T1690" s="19"/>
      <c r="U1690" s="19"/>
      <c r="V1690" s="19"/>
      <c r="W1690" s="21"/>
    </row>
    <row r="1691" spans="14:23">
      <c r="N1691" s="21"/>
      <c r="O1691" s="21"/>
      <c r="Q1691" s="21"/>
      <c r="R1691" s="19"/>
      <c r="S1691" s="19"/>
      <c r="T1691" s="19"/>
      <c r="U1691" s="19"/>
      <c r="V1691" s="19"/>
      <c r="W1691" s="21"/>
    </row>
    <row r="1692" spans="14:23">
      <c r="N1692" s="21"/>
      <c r="O1692" s="21"/>
      <c r="Q1692" s="21"/>
      <c r="R1692" s="19"/>
      <c r="S1692" s="19"/>
      <c r="T1692" s="19"/>
      <c r="U1692" s="19"/>
      <c r="V1692" s="19"/>
      <c r="W1692" s="21"/>
    </row>
    <row r="1693" spans="14:23">
      <c r="N1693" s="21"/>
      <c r="O1693" s="21"/>
      <c r="Q1693" s="21"/>
      <c r="R1693" s="19"/>
      <c r="S1693" s="19"/>
      <c r="T1693" s="19"/>
      <c r="U1693" s="19"/>
      <c r="V1693" s="19"/>
      <c r="W1693" s="21"/>
    </row>
    <row r="1694" spans="14:23">
      <c r="N1694" s="21"/>
      <c r="O1694" s="21"/>
      <c r="Q1694" s="21"/>
      <c r="R1694" s="19"/>
      <c r="S1694" s="19"/>
      <c r="T1694" s="19"/>
      <c r="U1694" s="19"/>
      <c r="V1694" s="19"/>
      <c r="W1694" s="21"/>
    </row>
    <row r="1695" spans="14:23">
      <c r="N1695" s="21"/>
      <c r="O1695" s="21"/>
      <c r="Q1695" s="21"/>
      <c r="R1695" s="19"/>
      <c r="S1695" s="19"/>
      <c r="T1695" s="19"/>
      <c r="U1695" s="19"/>
      <c r="V1695" s="19"/>
      <c r="W1695" s="21"/>
    </row>
    <row r="1696" spans="14:23">
      <c r="N1696" s="21"/>
      <c r="O1696" s="21"/>
      <c r="Q1696" s="21"/>
      <c r="R1696" s="19"/>
      <c r="S1696" s="19"/>
      <c r="T1696" s="19"/>
      <c r="U1696" s="19"/>
      <c r="V1696" s="19"/>
      <c r="W1696" s="21"/>
    </row>
    <row r="1697" spans="14:23">
      <c r="N1697" s="21"/>
      <c r="O1697" s="21"/>
      <c r="Q1697" s="21"/>
      <c r="R1697" s="19"/>
      <c r="S1697" s="19"/>
      <c r="T1697" s="19"/>
      <c r="U1697" s="19"/>
      <c r="V1697" s="19"/>
      <c r="W1697" s="21"/>
    </row>
    <row r="1698" spans="14:23">
      <c r="N1698" s="21"/>
      <c r="O1698" s="21"/>
      <c r="Q1698" s="21"/>
      <c r="R1698" s="19"/>
      <c r="S1698" s="19"/>
      <c r="T1698" s="19"/>
      <c r="U1698" s="19"/>
      <c r="V1698" s="19"/>
      <c r="W1698" s="21"/>
    </row>
    <row r="1699" spans="14:23">
      <c r="N1699" s="21"/>
      <c r="O1699" s="21"/>
      <c r="Q1699" s="21"/>
      <c r="R1699" s="19"/>
      <c r="S1699" s="19"/>
      <c r="T1699" s="19"/>
      <c r="U1699" s="19"/>
      <c r="V1699" s="19"/>
      <c r="W1699" s="21"/>
    </row>
    <row r="1700" spans="14:23">
      <c r="N1700" s="21"/>
      <c r="O1700" s="21"/>
      <c r="Q1700" s="21"/>
      <c r="R1700" s="19"/>
      <c r="S1700" s="19"/>
      <c r="T1700" s="19"/>
      <c r="U1700" s="19"/>
      <c r="V1700" s="19"/>
      <c r="W1700" s="21"/>
    </row>
    <row r="1701" spans="14:23">
      <c r="N1701" s="21"/>
      <c r="O1701" s="21"/>
      <c r="Q1701" s="21"/>
      <c r="R1701" s="19"/>
      <c r="S1701" s="19"/>
      <c r="T1701" s="19"/>
      <c r="U1701" s="19"/>
      <c r="V1701" s="19"/>
      <c r="W1701" s="21"/>
    </row>
    <row r="1702" spans="14:23">
      <c r="N1702" s="21"/>
      <c r="O1702" s="21"/>
      <c r="Q1702" s="21"/>
      <c r="R1702" s="19"/>
      <c r="S1702" s="19"/>
      <c r="T1702" s="19"/>
      <c r="U1702" s="19"/>
      <c r="V1702" s="19"/>
      <c r="W1702" s="21"/>
    </row>
    <row r="1703" spans="14:23">
      <c r="N1703" s="21"/>
      <c r="O1703" s="21"/>
      <c r="Q1703" s="21"/>
      <c r="R1703" s="19"/>
      <c r="S1703" s="19"/>
      <c r="T1703" s="19"/>
      <c r="U1703" s="19"/>
      <c r="V1703" s="19"/>
      <c r="W1703" s="21"/>
    </row>
    <row r="1704" spans="14:23">
      <c r="N1704" s="21"/>
      <c r="O1704" s="21"/>
      <c r="Q1704" s="21"/>
      <c r="R1704" s="19"/>
      <c r="S1704" s="19"/>
      <c r="T1704" s="19"/>
      <c r="U1704" s="19"/>
      <c r="V1704" s="19"/>
      <c r="W1704" s="21"/>
    </row>
    <row r="1705" spans="14:23">
      <c r="N1705" s="21"/>
      <c r="O1705" s="21"/>
      <c r="Q1705" s="21"/>
      <c r="R1705" s="19"/>
      <c r="S1705" s="19"/>
      <c r="T1705" s="19"/>
      <c r="U1705" s="19"/>
      <c r="V1705" s="19"/>
      <c r="W1705" s="21"/>
    </row>
    <row r="1706" spans="14:23">
      <c r="N1706" s="21"/>
      <c r="O1706" s="21"/>
      <c r="Q1706" s="21"/>
      <c r="R1706" s="19"/>
      <c r="S1706" s="19"/>
      <c r="T1706" s="19"/>
      <c r="U1706" s="19"/>
      <c r="V1706" s="19"/>
      <c r="W1706" s="21"/>
    </row>
    <row r="1707" spans="14:23">
      <c r="N1707" s="21"/>
      <c r="O1707" s="21"/>
      <c r="Q1707" s="21"/>
      <c r="R1707" s="19"/>
      <c r="S1707" s="19"/>
      <c r="T1707" s="19"/>
      <c r="U1707" s="19"/>
      <c r="V1707" s="19"/>
      <c r="W1707" s="21"/>
    </row>
    <row r="1708" spans="14:23">
      <c r="N1708" s="21"/>
      <c r="O1708" s="21"/>
      <c r="Q1708" s="21"/>
      <c r="R1708" s="19"/>
      <c r="S1708" s="19"/>
      <c r="T1708" s="19"/>
      <c r="U1708" s="19"/>
      <c r="V1708" s="19"/>
      <c r="W1708" s="21"/>
    </row>
    <row r="1709" spans="14:23">
      <c r="N1709" s="21"/>
      <c r="O1709" s="21"/>
      <c r="Q1709" s="21"/>
      <c r="R1709" s="19"/>
      <c r="S1709" s="19"/>
      <c r="T1709" s="19"/>
      <c r="U1709" s="19"/>
      <c r="V1709" s="19"/>
      <c r="W1709" s="21"/>
    </row>
    <row r="1710" spans="14:23">
      <c r="N1710" s="21"/>
      <c r="O1710" s="21"/>
      <c r="Q1710" s="21"/>
      <c r="R1710" s="19"/>
      <c r="S1710" s="19"/>
      <c r="T1710" s="19"/>
      <c r="U1710" s="19"/>
      <c r="V1710" s="19"/>
      <c r="W1710" s="21"/>
    </row>
    <row r="1711" spans="14:23">
      <c r="N1711" s="21"/>
      <c r="O1711" s="21"/>
      <c r="Q1711" s="21"/>
      <c r="R1711" s="19"/>
      <c r="S1711" s="19"/>
      <c r="T1711" s="19"/>
      <c r="U1711" s="19"/>
      <c r="V1711" s="19"/>
      <c r="W1711" s="21"/>
    </row>
    <row r="1712" spans="14:23">
      <c r="N1712" s="21"/>
      <c r="O1712" s="21"/>
      <c r="Q1712" s="21"/>
      <c r="R1712" s="19"/>
      <c r="S1712" s="19"/>
      <c r="T1712" s="19"/>
      <c r="U1712" s="19"/>
      <c r="V1712" s="19"/>
      <c r="W1712" s="21"/>
    </row>
    <row r="1713" spans="14:23">
      <c r="N1713" s="21"/>
      <c r="O1713" s="21"/>
      <c r="Q1713" s="21"/>
      <c r="R1713" s="19"/>
      <c r="S1713" s="19"/>
      <c r="T1713" s="19"/>
      <c r="U1713" s="19"/>
      <c r="V1713" s="19"/>
      <c r="W1713" s="21"/>
    </row>
    <row r="1714" spans="14:23">
      <c r="N1714" s="21"/>
      <c r="O1714" s="21"/>
      <c r="Q1714" s="21"/>
      <c r="R1714" s="19"/>
      <c r="S1714" s="19"/>
      <c r="T1714" s="19"/>
      <c r="U1714" s="19"/>
      <c r="V1714" s="19"/>
      <c r="W1714" s="21"/>
    </row>
    <row r="1715" spans="14:23">
      <c r="N1715" s="21"/>
      <c r="O1715" s="21"/>
      <c r="Q1715" s="21"/>
      <c r="R1715" s="19"/>
      <c r="S1715" s="19"/>
      <c r="T1715" s="19"/>
      <c r="U1715" s="19"/>
      <c r="V1715" s="19"/>
      <c r="W1715" s="21"/>
    </row>
    <row r="1716" spans="14:23">
      <c r="N1716" s="21"/>
      <c r="O1716" s="21"/>
      <c r="Q1716" s="21"/>
      <c r="R1716" s="19"/>
      <c r="S1716" s="19"/>
      <c r="T1716" s="19"/>
      <c r="U1716" s="19"/>
      <c r="V1716" s="19"/>
      <c r="W1716" s="21"/>
    </row>
    <row r="1717" spans="14:23">
      <c r="N1717" s="21"/>
      <c r="O1717" s="21"/>
      <c r="Q1717" s="21"/>
      <c r="R1717" s="19"/>
      <c r="S1717" s="19"/>
      <c r="T1717" s="19"/>
      <c r="U1717" s="19"/>
      <c r="V1717" s="19"/>
      <c r="W1717" s="21"/>
    </row>
    <row r="1718" spans="14:23">
      <c r="N1718" s="21"/>
      <c r="O1718" s="21"/>
      <c r="Q1718" s="21"/>
      <c r="R1718" s="19"/>
      <c r="S1718" s="19"/>
      <c r="T1718" s="19"/>
      <c r="U1718" s="19"/>
      <c r="V1718" s="19"/>
      <c r="W1718" s="21"/>
    </row>
    <row r="1719" spans="14:23">
      <c r="N1719" s="21"/>
      <c r="O1719" s="21"/>
      <c r="Q1719" s="21"/>
      <c r="R1719" s="19"/>
      <c r="S1719" s="19"/>
      <c r="T1719" s="19"/>
      <c r="U1719" s="19"/>
      <c r="V1719" s="19"/>
      <c r="W1719" s="21"/>
    </row>
    <row r="1720" spans="14:23">
      <c r="N1720" s="21"/>
      <c r="O1720" s="21"/>
      <c r="Q1720" s="21"/>
      <c r="R1720" s="19"/>
      <c r="S1720" s="19"/>
      <c r="T1720" s="19"/>
      <c r="U1720" s="19"/>
      <c r="V1720" s="19"/>
      <c r="W1720" s="21"/>
    </row>
    <row r="1721" spans="14:23">
      <c r="N1721" s="21"/>
      <c r="O1721" s="21"/>
      <c r="Q1721" s="21"/>
      <c r="R1721" s="19"/>
      <c r="S1721" s="19"/>
      <c r="T1721" s="19"/>
      <c r="U1721" s="19"/>
      <c r="V1721" s="19"/>
      <c r="W1721" s="21"/>
    </row>
    <row r="1722" spans="14:23">
      <c r="N1722" s="21"/>
      <c r="O1722" s="21"/>
      <c r="Q1722" s="21"/>
      <c r="R1722" s="19"/>
      <c r="S1722" s="19"/>
      <c r="T1722" s="19"/>
      <c r="U1722" s="19"/>
      <c r="V1722" s="19"/>
      <c r="W1722" s="21"/>
    </row>
    <row r="1723" spans="14:23">
      <c r="N1723" s="21"/>
      <c r="O1723" s="21"/>
      <c r="Q1723" s="21"/>
      <c r="R1723" s="19"/>
      <c r="S1723" s="19"/>
      <c r="T1723" s="19"/>
      <c r="U1723" s="19"/>
      <c r="V1723" s="19"/>
      <c r="W1723" s="21"/>
    </row>
    <row r="1724" spans="14:23">
      <c r="N1724" s="21"/>
      <c r="O1724" s="21"/>
      <c r="Q1724" s="21"/>
      <c r="R1724" s="19"/>
      <c r="S1724" s="19"/>
      <c r="T1724" s="19"/>
      <c r="U1724" s="19"/>
      <c r="V1724" s="19"/>
      <c r="W1724" s="21"/>
    </row>
    <row r="1725" spans="14:23">
      <c r="N1725" s="21"/>
      <c r="O1725" s="21"/>
      <c r="Q1725" s="21"/>
      <c r="R1725" s="19"/>
      <c r="S1725" s="19"/>
      <c r="T1725" s="19"/>
      <c r="U1725" s="19"/>
      <c r="V1725" s="19"/>
      <c r="W1725" s="21"/>
    </row>
    <row r="1726" spans="14:23">
      <c r="N1726" s="21"/>
      <c r="O1726" s="21"/>
      <c r="Q1726" s="21"/>
      <c r="R1726" s="19"/>
      <c r="S1726" s="19"/>
      <c r="T1726" s="19"/>
      <c r="U1726" s="19"/>
      <c r="V1726" s="19"/>
      <c r="W1726" s="21"/>
    </row>
    <row r="1727" spans="14:23">
      <c r="N1727" s="21"/>
      <c r="O1727" s="21"/>
      <c r="Q1727" s="21"/>
      <c r="R1727" s="19"/>
      <c r="S1727" s="19"/>
      <c r="T1727" s="19"/>
      <c r="U1727" s="19"/>
      <c r="V1727" s="19"/>
      <c r="W1727" s="21"/>
    </row>
    <row r="1728" spans="14:23">
      <c r="N1728" s="21"/>
      <c r="O1728" s="21"/>
      <c r="Q1728" s="21"/>
      <c r="R1728" s="19"/>
      <c r="S1728" s="19"/>
      <c r="T1728" s="19"/>
      <c r="U1728" s="19"/>
      <c r="V1728" s="19"/>
      <c r="W1728" s="21"/>
    </row>
    <row r="1729" spans="14:23">
      <c r="N1729" s="21"/>
      <c r="O1729" s="21"/>
      <c r="Q1729" s="21"/>
      <c r="R1729" s="19"/>
      <c r="S1729" s="19"/>
      <c r="T1729" s="19"/>
      <c r="U1729" s="19"/>
      <c r="V1729" s="19"/>
      <c r="W1729" s="21"/>
    </row>
    <row r="1730" spans="14:23">
      <c r="N1730" s="21"/>
      <c r="O1730" s="21"/>
      <c r="Q1730" s="21"/>
      <c r="R1730" s="19"/>
      <c r="S1730" s="19"/>
      <c r="T1730" s="19"/>
      <c r="U1730" s="19"/>
      <c r="V1730" s="19"/>
      <c r="W1730" s="21"/>
    </row>
    <row r="1731" spans="14:23">
      <c r="N1731" s="21"/>
      <c r="O1731" s="21"/>
      <c r="Q1731" s="21"/>
      <c r="R1731" s="19"/>
      <c r="S1731" s="19"/>
      <c r="T1731" s="19"/>
      <c r="U1731" s="19"/>
      <c r="V1731" s="19"/>
      <c r="W1731" s="21"/>
    </row>
    <row r="1732" spans="14:23">
      <c r="N1732" s="21"/>
      <c r="O1732" s="21"/>
      <c r="Q1732" s="21"/>
      <c r="R1732" s="19"/>
      <c r="S1732" s="19"/>
      <c r="T1732" s="19"/>
      <c r="U1732" s="19"/>
      <c r="V1732" s="19"/>
      <c r="W1732" s="21"/>
    </row>
    <row r="1733" spans="14:23">
      <c r="N1733" s="21"/>
      <c r="O1733" s="21"/>
      <c r="Q1733" s="21"/>
      <c r="R1733" s="19"/>
      <c r="S1733" s="19"/>
      <c r="T1733" s="19"/>
      <c r="U1733" s="19"/>
      <c r="V1733" s="19"/>
      <c r="W1733" s="21"/>
    </row>
    <row r="1734" spans="14:23">
      <c r="N1734" s="21"/>
      <c r="O1734" s="21"/>
      <c r="Q1734" s="21"/>
      <c r="R1734" s="19"/>
      <c r="S1734" s="19"/>
      <c r="T1734" s="19"/>
      <c r="U1734" s="19"/>
      <c r="V1734" s="19"/>
      <c r="W1734" s="21"/>
    </row>
    <row r="1735" spans="14:23">
      <c r="N1735" s="21"/>
      <c r="O1735" s="21"/>
      <c r="Q1735" s="21"/>
      <c r="R1735" s="19"/>
      <c r="S1735" s="19"/>
      <c r="T1735" s="19"/>
      <c r="U1735" s="19"/>
      <c r="V1735" s="19"/>
      <c r="W1735" s="21"/>
    </row>
    <row r="1736" spans="14:23">
      <c r="N1736" s="21"/>
      <c r="O1736" s="21"/>
      <c r="Q1736" s="21"/>
      <c r="R1736" s="19"/>
      <c r="S1736" s="19"/>
      <c r="T1736" s="19"/>
      <c r="U1736" s="19"/>
      <c r="V1736" s="19"/>
      <c r="W1736" s="21"/>
    </row>
    <row r="1737" spans="14:23">
      <c r="N1737" s="21"/>
      <c r="O1737" s="21"/>
      <c r="Q1737" s="21"/>
      <c r="R1737" s="19"/>
      <c r="S1737" s="19"/>
      <c r="T1737" s="19"/>
      <c r="U1737" s="19"/>
      <c r="V1737" s="19"/>
      <c r="W1737" s="21"/>
    </row>
    <row r="1738" spans="14:23">
      <c r="N1738" s="21"/>
      <c r="O1738" s="21"/>
      <c r="Q1738" s="21"/>
      <c r="R1738" s="19"/>
      <c r="S1738" s="19"/>
      <c r="T1738" s="19"/>
      <c r="U1738" s="19"/>
      <c r="V1738" s="19"/>
      <c r="W1738" s="21"/>
    </row>
    <row r="1739" spans="14:23">
      <c r="N1739" s="21"/>
      <c r="O1739" s="21"/>
      <c r="Q1739" s="21"/>
      <c r="R1739" s="19"/>
      <c r="S1739" s="19"/>
      <c r="T1739" s="19"/>
      <c r="U1739" s="19"/>
      <c r="V1739" s="19"/>
      <c r="W1739" s="21"/>
    </row>
    <row r="1740" spans="14:23">
      <c r="N1740" s="21"/>
      <c r="O1740" s="21"/>
      <c r="Q1740" s="21"/>
      <c r="R1740" s="19"/>
      <c r="S1740" s="19"/>
      <c r="T1740" s="19"/>
      <c r="U1740" s="19"/>
      <c r="V1740" s="19"/>
      <c r="W1740" s="21"/>
    </row>
    <row r="1741" spans="14:23">
      <c r="N1741" s="21"/>
      <c r="O1741" s="21"/>
      <c r="Q1741" s="21"/>
      <c r="R1741" s="19"/>
      <c r="S1741" s="19"/>
      <c r="T1741" s="19"/>
      <c r="U1741" s="19"/>
      <c r="V1741" s="19"/>
      <c r="W1741" s="21"/>
    </row>
    <row r="1742" spans="14:23">
      <c r="N1742" s="21"/>
      <c r="O1742" s="21"/>
      <c r="Q1742" s="21"/>
      <c r="R1742" s="19"/>
      <c r="S1742" s="19"/>
      <c r="T1742" s="19"/>
      <c r="U1742" s="19"/>
      <c r="V1742" s="19"/>
      <c r="W1742" s="21"/>
    </row>
    <row r="1743" spans="14:23">
      <c r="N1743" s="21"/>
      <c r="O1743" s="21"/>
      <c r="Q1743" s="21"/>
      <c r="R1743" s="19"/>
      <c r="S1743" s="19"/>
      <c r="T1743" s="19"/>
      <c r="U1743" s="19"/>
      <c r="V1743" s="19"/>
      <c r="W1743" s="21"/>
    </row>
    <row r="1744" spans="14:23">
      <c r="N1744" s="21"/>
      <c r="O1744" s="21"/>
      <c r="Q1744" s="21"/>
      <c r="R1744" s="19"/>
      <c r="S1744" s="19"/>
      <c r="T1744" s="19"/>
      <c r="U1744" s="19"/>
      <c r="V1744" s="19"/>
      <c r="W1744" s="21"/>
    </row>
    <row r="1745" spans="14:23">
      <c r="N1745" s="21"/>
      <c r="O1745" s="21"/>
      <c r="Q1745" s="21"/>
      <c r="R1745" s="19"/>
      <c r="S1745" s="19"/>
      <c r="T1745" s="19"/>
      <c r="U1745" s="19"/>
      <c r="V1745" s="19"/>
      <c r="W1745" s="21"/>
    </row>
    <row r="1746" spans="14:23">
      <c r="N1746" s="21"/>
      <c r="O1746" s="21"/>
      <c r="Q1746" s="21"/>
      <c r="R1746" s="19"/>
      <c r="S1746" s="19"/>
      <c r="T1746" s="19"/>
      <c r="U1746" s="19"/>
      <c r="V1746" s="19"/>
      <c r="W1746" s="21"/>
    </row>
    <row r="1747" spans="14:23">
      <c r="N1747" s="21"/>
      <c r="O1747" s="21"/>
      <c r="Q1747" s="21"/>
      <c r="R1747" s="19"/>
      <c r="S1747" s="19"/>
      <c r="T1747" s="19"/>
      <c r="U1747" s="19"/>
      <c r="V1747" s="19"/>
      <c r="W1747" s="21"/>
    </row>
    <row r="1748" spans="14:23">
      <c r="N1748" s="21"/>
      <c r="O1748" s="21"/>
      <c r="Q1748" s="21"/>
      <c r="R1748" s="19"/>
      <c r="S1748" s="19"/>
      <c r="T1748" s="19"/>
      <c r="U1748" s="19"/>
      <c r="V1748" s="19"/>
      <c r="W1748" s="21"/>
    </row>
    <row r="1749" spans="14:23">
      <c r="N1749" s="21"/>
      <c r="O1749" s="21"/>
      <c r="Q1749" s="21"/>
      <c r="R1749" s="19"/>
      <c r="S1749" s="19"/>
      <c r="T1749" s="19"/>
      <c r="U1749" s="19"/>
      <c r="V1749" s="19"/>
      <c r="W1749" s="21"/>
    </row>
    <row r="1750" spans="14:23">
      <c r="N1750" s="21"/>
      <c r="O1750" s="21"/>
      <c r="Q1750" s="21"/>
      <c r="R1750" s="19"/>
      <c r="S1750" s="19"/>
      <c r="T1750" s="19"/>
      <c r="U1750" s="19"/>
      <c r="V1750" s="19"/>
      <c r="W1750" s="21"/>
    </row>
    <row r="1751" spans="14:23">
      <c r="N1751" s="21"/>
      <c r="O1751" s="21"/>
      <c r="Q1751" s="21"/>
      <c r="R1751" s="19"/>
      <c r="S1751" s="19"/>
      <c r="T1751" s="19"/>
      <c r="U1751" s="19"/>
      <c r="V1751" s="19"/>
      <c r="W1751" s="21"/>
    </row>
    <row r="1752" spans="14:23">
      <c r="N1752" s="21"/>
      <c r="O1752" s="21"/>
      <c r="Q1752" s="21"/>
      <c r="R1752" s="19"/>
      <c r="S1752" s="19"/>
      <c r="T1752" s="19"/>
      <c r="U1752" s="19"/>
      <c r="V1752" s="19"/>
      <c r="W1752" s="21"/>
    </row>
    <row r="1753" spans="14:23">
      <c r="N1753" s="21"/>
      <c r="O1753" s="21"/>
      <c r="Q1753" s="21"/>
      <c r="R1753" s="19"/>
      <c r="S1753" s="19"/>
      <c r="T1753" s="19"/>
      <c r="U1753" s="19"/>
      <c r="V1753" s="19"/>
      <c r="W1753" s="21"/>
    </row>
    <row r="1754" spans="14:23">
      <c r="N1754" s="21"/>
      <c r="O1754" s="21"/>
      <c r="Q1754" s="21"/>
      <c r="R1754" s="19"/>
      <c r="S1754" s="19"/>
      <c r="T1754" s="19"/>
      <c r="U1754" s="19"/>
      <c r="V1754" s="19"/>
      <c r="W1754" s="21"/>
    </row>
    <row r="1755" spans="14:23">
      <c r="N1755" s="21"/>
      <c r="O1755" s="21"/>
      <c r="Q1755" s="21"/>
      <c r="R1755" s="19"/>
      <c r="S1755" s="19"/>
      <c r="T1755" s="19"/>
      <c r="U1755" s="19"/>
      <c r="V1755" s="19"/>
      <c r="W1755" s="21"/>
    </row>
    <row r="1756" spans="14:23">
      <c r="N1756" s="21"/>
      <c r="O1756" s="21"/>
      <c r="Q1756" s="21"/>
      <c r="R1756" s="19"/>
      <c r="S1756" s="19"/>
      <c r="T1756" s="19"/>
      <c r="U1756" s="19"/>
      <c r="V1756" s="19"/>
      <c r="W1756" s="21"/>
    </row>
    <row r="1757" spans="14:23">
      <c r="N1757" s="21"/>
      <c r="O1757" s="21"/>
      <c r="Q1757" s="21"/>
      <c r="R1757" s="19"/>
      <c r="S1757" s="19"/>
      <c r="T1757" s="19"/>
      <c r="U1757" s="19"/>
      <c r="V1757" s="19"/>
      <c r="W1757" s="21"/>
    </row>
    <row r="1758" spans="14:23">
      <c r="N1758" s="21"/>
      <c r="O1758" s="21"/>
      <c r="Q1758" s="21"/>
      <c r="R1758" s="19"/>
      <c r="S1758" s="19"/>
      <c r="T1758" s="19"/>
      <c r="U1758" s="19"/>
      <c r="V1758" s="19"/>
      <c r="W1758" s="21"/>
    </row>
    <row r="1759" spans="14:23">
      <c r="N1759" s="21"/>
      <c r="O1759" s="21"/>
      <c r="Q1759" s="21"/>
      <c r="R1759" s="19"/>
      <c r="S1759" s="19"/>
      <c r="T1759" s="19"/>
      <c r="U1759" s="19"/>
      <c r="V1759" s="19"/>
      <c r="W1759" s="21"/>
    </row>
    <row r="1760" spans="14:23">
      <c r="N1760" s="21"/>
      <c r="O1760" s="21"/>
      <c r="Q1760" s="21"/>
      <c r="R1760" s="19"/>
      <c r="S1760" s="19"/>
      <c r="T1760" s="19"/>
      <c r="U1760" s="19"/>
      <c r="V1760" s="19"/>
      <c r="W1760" s="21"/>
    </row>
    <row r="1761" spans="14:23">
      <c r="N1761" s="21"/>
      <c r="O1761" s="21"/>
      <c r="Q1761" s="21"/>
      <c r="R1761" s="19"/>
      <c r="S1761" s="19"/>
      <c r="T1761" s="19"/>
      <c r="U1761" s="19"/>
      <c r="V1761" s="19"/>
      <c r="W1761" s="21"/>
    </row>
    <row r="1762" spans="14:23">
      <c r="N1762" s="21"/>
      <c r="O1762" s="21"/>
      <c r="Q1762" s="21"/>
      <c r="R1762" s="19"/>
      <c r="S1762" s="19"/>
      <c r="T1762" s="19"/>
      <c r="U1762" s="19"/>
      <c r="V1762" s="19"/>
      <c r="W1762" s="21"/>
    </row>
    <row r="1763" spans="14:23">
      <c r="N1763" s="21"/>
      <c r="O1763" s="21"/>
      <c r="Q1763" s="21"/>
      <c r="R1763" s="19"/>
      <c r="S1763" s="19"/>
      <c r="T1763" s="19"/>
      <c r="U1763" s="19"/>
      <c r="V1763" s="19"/>
      <c r="W1763" s="21"/>
    </row>
    <row r="1764" spans="14:23">
      <c r="N1764" s="21"/>
      <c r="O1764" s="21"/>
      <c r="Q1764" s="21"/>
      <c r="R1764" s="19"/>
      <c r="S1764" s="19"/>
      <c r="T1764" s="19"/>
      <c r="U1764" s="19"/>
      <c r="V1764" s="19"/>
      <c r="W1764" s="21"/>
    </row>
    <row r="1765" spans="14:23">
      <c r="N1765" s="21"/>
      <c r="O1765" s="21"/>
      <c r="Q1765" s="21"/>
      <c r="R1765" s="19"/>
      <c r="S1765" s="19"/>
      <c r="T1765" s="19"/>
      <c r="U1765" s="19"/>
      <c r="V1765" s="19"/>
      <c r="W1765" s="21"/>
    </row>
    <row r="1766" spans="14:23">
      <c r="N1766" s="21"/>
      <c r="O1766" s="21"/>
      <c r="Q1766" s="21"/>
      <c r="R1766" s="19"/>
      <c r="S1766" s="19"/>
      <c r="T1766" s="19"/>
      <c r="U1766" s="19"/>
      <c r="V1766" s="19"/>
      <c r="W1766" s="21"/>
    </row>
    <row r="1767" spans="14:23">
      <c r="N1767" s="21"/>
      <c r="O1767" s="21"/>
      <c r="Q1767" s="21"/>
      <c r="R1767" s="19"/>
      <c r="S1767" s="19"/>
      <c r="T1767" s="19"/>
      <c r="U1767" s="19"/>
      <c r="V1767" s="19"/>
      <c r="W1767" s="21"/>
    </row>
    <row r="1768" spans="14:23">
      <c r="N1768" s="21"/>
      <c r="O1768" s="21"/>
      <c r="Q1768" s="21"/>
      <c r="R1768" s="19"/>
      <c r="S1768" s="19"/>
      <c r="T1768" s="19"/>
      <c r="U1768" s="19"/>
      <c r="V1768" s="19"/>
      <c r="W1768" s="21"/>
    </row>
    <row r="1769" spans="14:23">
      <c r="N1769" s="21"/>
      <c r="O1769" s="21"/>
      <c r="Q1769" s="21"/>
      <c r="R1769" s="19"/>
      <c r="S1769" s="19"/>
      <c r="T1769" s="19"/>
      <c r="U1769" s="19"/>
      <c r="V1769" s="19"/>
      <c r="W1769" s="21"/>
    </row>
    <row r="1770" spans="14:23">
      <c r="N1770" s="21"/>
      <c r="O1770" s="21"/>
      <c r="Q1770" s="21"/>
      <c r="R1770" s="19"/>
      <c r="S1770" s="19"/>
      <c r="T1770" s="19"/>
      <c r="U1770" s="19"/>
      <c r="V1770" s="19"/>
      <c r="W1770" s="21"/>
    </row>
    <row r="1771" spans="14:23">
      <c r="N1771" s="21"/>
      <c r="O1771" s="21"/>
      <c r="Q1771" s="21"/>
      <c r="R1771" s="19"/>
      <c r="S1771" s="19"/>
      <c r="T1771" s="19"/>
      <c r="U1771" s="19"/>
      <c r="V1771" s="19"/>
      <c r="W1771" s="21"/>
    </row>
    <row r="1772" spans="14:23">
      <c r="N1772" s="21"/>
      <c r="O1772" s="21"/>
      <c r="Q1772" s="21"/>
      <c r="R1772" s="19"/>
      <c r="S1772" s="19"/>
      <c r="T1772" s="19"/>
      <c r="U1772" s="19"/>
      <c r="V1772" s="19"/>
      <c r="W1772" s="21"/>
    </row>
    <row r="1773" spans="14:23">
      <c r="N1773" s="21"/>
      <c r="O1773" s="21"/>
      <c r="Q1773" s="21"/>
      <c r="R1773" s="19"/>
      <c r="S1773" s="19"/>
      <c r="T1773" s="19"/>
      <c r="U1773" s="19"/>
      <c r="V1773" s="19"/>
      <c r="W1773" s="21"/>
    </row>
    <row r="1774" spans="14:23">
      <c r="N1774" s="21"/>
      <c r="O1774" s="21"/>
      <c r="Q1774" s="21"/>
      <c r="R1774" s="19"/>
      <c r="S1774" s="19"/>
      <c r="T1774" s="19"/>
      <c r="U1774" s="19"/>
      <c r="V1774" s="19"/>
      <c r="W1774" s="21"/>
    </row>
    <row r="1775" spans="14:23">
      <c r="N1775" s="21"/>
      <c r="O1775" s="21"/>
      <c r="Q1775" s="21"/>
      <c r="R1775" s="19"/>
      <c r="S1775" s="19"/>
      <c r="T1775" s="19"/>
      <c r="U1775" s="19"/>
      <c r="V1775" s="19"/>
      <c r="W1775" s="21"/>
    </row>
    <row r="1776" spans="14:23">
      <c r="N1776" s="21"/>
      <c r="O1776" s="21"/>
      <c r="Q1776" s="21"/>
      <c r="R1776" s="19"/>
      <c r="S1776" s="19"/>
      <c r="T1776" s="19"/>
      <c r="U1776" s="19"/>
      <c r="V1776" s="19"/>
      <c r="W1776" s="21"/>
    </row>
    <row r="1777" spans="14:23">
      <c r="N1777" s="21"/>
      <c r="O1777" s="21"/>
      <c r="Q1777" s="21"/>
      <c r="R1777" s="19"/>
      <c r="S1777" s="19"/>
      <c r="T1777" s="19"/>
      <c r="U1777" s="19"/>
      <c r="V1777" s="19"/>
      <c r="W1777" s="21"/>
    </row>
    <row r="1778" spans="14:23">
      <c r="N1778" s="21"/>
      <c r="O1778" s="21"/>
      <c r="Q1778" s="21"/>
      <c r="R1778" s="19"/>
      <c r="S1778" s="19"/>
      <c r="T1778" s="19"/>
      <c r="U1778" s="19"/>
      <c r="V1778" s="19"/>
      <c r="W1778" s="21"/>
    </row>
    <row r="1779" spans="14:23">
      <c r="N1779" s="21"/>
      <c r="O1779" s="21"/>
      <c r="Q1779" s="21"/>
      <c r="R1779" s="19"/>
      <c r="S1779" s="19"/>
      <c r="T1779" s="19"/>
      <c r="U1779" s="19"/>
      <c r="V1779" s="19"/>
      <c r="W1779" s="21"/>
    </row>
    <row r="1780" spans="14:23">
      <c r="N1780" s="21"/>
      <c r="O1780" s="21"/>
      <c r="Q1780" s="21"/>
      <c r="R1780" s="19"/>
      <c r="S1780" s="19"/>
      <c r="T1780" s="19"/>
      <c r="U1780" s="19"/>
      <c r="V1780" s="19"/>
      <c r="W1780" s="21"/>
    </row>
    <row r="1781" spans="14:23">
      <c r="N1781" s="21"/>
      <c r="O1781" s="21"/>
      <c r="Q1781" s="21"/>
      <c r="R1781" s="19"/>
      <c r="S1781" s="19"/>
      <c r="T1781" s="19"/>
      <c r="U1781" s="19"/>
      <c r="V1781" s="19"/>
      <c r="W1781" s="21"/>
    </row>
    <row r="1782" spans="14:23">
      <c r="N1782" s="21"/>
      <c r="O1782" s="21"/>
      <c r="Q1782" s="21"/>
      <c r="R1782" s="19"/>
      <c r="S1782" s="19"/>
      <c r="T1782" s="19"/>
      <c r="U1782" s="19"/>
      <c r="V1782" s="19"/>
      <c r="W1782" s="21"/>
    </row>
    <row r="1783" spans="14:23">
      <c r="N1783" s="21"/>
      <c r="O1783" s="21"/>
      <c r="Q1783" s="21"/>
      <c r="R1783" s="19"/>
      <c r="S1783" s="19"/>
      <c r="T1783" s="19"/>
      <c r="U1783" s="19"/>
      <c r="V1783" s="19"/>
      <c r="W1783" s="21"/>
    </row>
    <row r="1784" spans="14:23">
      <c r="N1784" s="21"/>
      <c r="O1784" s="21"/>
      <c r="Q1784" s="21"/>
      <c r="R1784" s="19"/>
      <c r="S1784" s="19"/>
      <c r="T1784" s="19"/>
      <c r="U1784" s="19"/>
      <c r="V1784" s="19"/>
      <c r="W1784" s="21"/>
    </row>
    <row r="1785" spans="14:23">
      <c r="N1785" s="21"/>
      <c r="O1785" s="21"/>
      <c r="Q1785" s="21"/>
      <c r="R1785" s="19"/>
      <c r="S1785" s="19"/>
      <c r="T1785" s="19"/>
      <c r="U1785" s="19"/>
      <c r="V1785" s="19"/>
      <c r="W1785" s="21"/>
    </row>
    <row r="1786" spans="14:23">
      <c r="N1786" s="21"/>
      <c r="O1786" s="21"/>
      <c r="Q1786" s="21"/>
      <c r="R1786" s="19"/>
      <c r="S1786" s="19"/>
      <c r="T1786" s="19"/>
      <c r="U1786" s="19"/>
      <c r="V1786" s="19"/>
      <c r="W1786" s="21"/>
    </row>
    <row r="1787" spans="14:23">
      <c r="N1787" s="21"/>
      <c r="O1787" s="21"/>
      <c r="Q1787" s="21"/>
      <c r="R1787" s="19"/>
      <c r="S1787" s="19"/>
      <c r="T1787" s="19"/>
      <c r="U1787" s="19"/>
      <c r="V1787" s="19"/>
      <c r="W1787" s="21"/>
    </row>
    <row r="1788" spans="14:23">
      <c r="N1788" s="21"/>
      <c r="O1788" s="21"/>
      <c r="Q1788" s="21"/>
      <c r="R1788" s="19"/>
      <c r="S1788" s="19"/>
      <c r="T1788" s="19"/>
      <c r="U1788" s="19"/>
      <c r="V1788" s="19"/>
      <c r="W1788" s="21"/>
    </row>
    <row r="1789" spans="14:23">
      <c r="N1789" s="21"/>
      <c r="O1789" s="21"/>
      <c r="Q1789" s="21"/>
      <c r="R1789" s="19"/>
      <c r="S1789" s="19"/>
      <c r="T1789" s="19"/>
      <c r="U1789" s="19"/>
      <c r="V1789" s="19"/>
      <c r="W1789" s="21"/>
    </row>
    <row r="1790" spans="14:23">
      <c r="N1790" s="21"/>
      <c r="O1790" s="21"/>
      <c r="Q1790" s="21"/>
      <c r="R1790" s="19"/>
      <c r="S1790" s="19"/>
      <c r="T1790" s="19"/>
      <c r="U1790" s="19"/>
      <c r="V1790" s="19"/>
      <c r="W1790" s="21"/>
    </row>
    <row r="1791" spans="14:23">
      <c r="N1791" s="21"/>
      <c r="O1791" s="21"/>
      <c r="Q1791" s="21"/>
      <c r="R1791" s="19"/>
      <c r="S1791" s="19"/>
      <c r="T1791" s="19"/>
      <c r="U1791" s="19"/>
      <c r="V1791" s="19"/>
      <c r="W1791" s="21"/>
    </row>
    <row r="1792" spans="14:23">
      <c r="N1792" s="21"/>
      <c r="O1792" s="21"/>
      <c r="Q1792" s="21"/>
      <c r="R1792" s="19"/>
      <c r="S1792" s="19"/>
      <c r="T1792" s="19"/>
      <c r="U1792" s="19"/>
      <c r="V1792" s="19"/>
      <c r="W1792" s="21"/>
    </row>
    <row r="1793" spans="14:23">
      <c r="N1793" s="21"/>
      <c r="O1793" s="21"/>
      <c r="Q1793" s="21"/>
      <c r="R1793" s="19"/>
      <c r="S1793" s="19"/>
      <c r="T1793" s="19"/>
      <c r="U1793" s="19"/>
      <c r="V1793" s="19"/>
      <c r="W1793" s="21"/>
    </row>
    <row r="1794" spans="14:23">
      <c r="N1794" s="21"/>
      <c r="O1794" s="21"/>
      <c r="Q1794" s="21"/>
      <c r="R1794" s="19"/>
      <c r="S1794" s="19"/>
      <c r="T1794" s="19"/>
      <c r="U1794" s="19"/>
      <c r="V1794" s="19"/>
      <c r="W1794" s="21"/>
    </row>
    <row r="1795" spans="14:23">
      <c r="N1795" s="21"/>
      <c r="O1795" s="21"/>
      <c r="Q1795" s="21"/>
      <c r="R1795" s="19"/>
      <c r="S1795" s="19"/>
      <c r="T1795" s="19"/>
      <c r="U1795" s="19"/>
      <c r="V1795" s="19"/>
      <c r="W1795" s="21"/>
    </row>
    <row r="1796" spans="14:23">
      <c r="N1796" s="21"/>
      <c r="O1796" s="21"/>
      <c r="Q1796" s="21"/>
      <c r="R1796" s="19"/>
      <c r="S1796" s="19"/>
      <c r="T1796" s="19"/>
      <c r="U1796" s="19"/>
      <c r="V1796" s="19"/>
      <c r="W1796" s="21"/>
    </row>
    <row r="1797" spans="14:23">
      <c r="N1797" s="21"/>
      <c r="O1797" s="21"/>
      <c r="Q1797" s="21"/>
      <c r="R1797" s="19"/>
      <c r="S1797" s="19"/>
      <c r="T1797" s="19"/>
      <c r="U1797" s="19"/>
      <c r="V1797" s="19"/>
      <c r="W1797" s="21"/>
    </row>
    <row r="1798" spans="14:23">
      <c r="N1798" s="21"/>
      <c r="O1798" s="21"/>
      <c r="Q1798" s="21"/>
      <c r="R1798" s="19"/>
      <c r="S1798" s="19"/>
      <c r="T1798" s="19"/>
      <c r="U1798" s="19"/>
      <c r="V1798" s="19"/>
      <c r="W1798" s="21"/>
    </row>
    <row r="1799" spans="14:23">
      <c r="N1799" s="21"/>
      <c r="O1799" s="21"/>
      <c r="Q1799" s="21"/>
      <c r="R1799" s="19"/>
      <c r="S1799" s="19"/>
      <c r="T1799" s="19"/>
      <c r="U1799" s="19"/>
      <c r="V1799" s="19"/>
      <c r="W1799" s="21"/>
    </row>
    <row r="1800" spans="14:23">
      <c r="N1800" s="21"/>
      <c r="O1800" s="21"/>
      <c r="Q1800" s="21"/>
      <c r="R1800" s="19"/>
      <c r="S1800" s="19"/>
      <c r="T1800" s="19"/>
      <c r="U1800" s="19"/>
      <c r="V1800" s="19"/>
      <c r="W1800" s="21"/>
    </row>
    <row r="1801" spans="14:23">
      <c r="N1801" s="21"/>
      <c r="O1801" s="21"/>
      <c r="Q1801" s="21"/>
      <c r="R1801" s="19"/>
      <c r="S1801" s="19"/>
      <c r="T1801" s="19"/>
      <c r="U1801" s="19"/>
      <c r="V1801" s="19"/>
      <c r="W1801" s="21"/>
    </row>
    <row r="1802" spans="14:23">
      <c r="N1802" s="21"/>
      <c r="O1802" s="21"/>
      <c r="Q1802" s="21"/>
      <c r="R1802" s="19"/>
      <c r="S1802" s="19"/>
      <c r="T1802" s="19"/>
      <c r="U1802" s="19"/>
      <c r="V1802" s="19"/>
      <c r="W1802" s="21"/>
    </row>
    <row r="1803" spans="14:23">
      <c r="N1803" s="21"/>
      <c r="O1803" s="21"/>
      <c r="Q1803" s="21"/>
      <c r="R1803" s="19"/>
      <c r="S1803" s="19"/>
      <c r="T1803" s="19"/>
      <c r="U1803" s="19"/>
      <c r="V1803" s="19"/>
      <c r="W1803" s="21"/>
    </row>
    <row r="1804" spans="14:23">
      <c r="N1804" s="21"/>
      <c r="O1804" s="21"/>
      <c r="Q1804" s="21"/>
      <c r="R1804" s="19"/>
      <c r="S1804" s="19"/>
      <c r="T1804" s="19"/>
      <c r="U1804" s="19"/>
      <c r="V1804" s="19"/>
      <c r="W1804" s="21"/>
    </row>
    <row r="1805" spans="14:23">
      <c r="N1805" s="21"/>
      <c r="O1805" s="21"/>
      <c r="Q1805" s="21"/>
      <c r="R1805" s="19"/>
      <c r="S1805" s="19"/>
      <c r="T1805" s="19"/>
      <c r="U1805" s="19"/>
      <c r="V1805" s="19"/>
      <c r="W1805" s="21"/>
    </row>
    <row r="1806" spans="14:23">
      <c r="N1806" s="21"/>
      <c r="O1806" s="21"/>
      <c r="Q1806" s="21"/>
      <c r="R1806" s="19"/>
      <c r="S1806" s="19"/>
      <c r="T1806" s="19"/>
      <c r="U1806" s="19"/>
      <c r="V1806" s="19"/>
      <c r="W1806" s="21"/>
    </row>
    <row r="1807" spans="14:23">
      <c r="N1807" s="21"/>
      <c r="O1807" s="21"/>
      <c r="Q1807" s="21"/>
      <c r="R1807" s="19"/>
      <c r="S1807" s="19"/>
      <c r="T1807" s="19"/>
      <c r="U1807" s="19"/>
      <c r="V1807" s="19"/>
      <c r="W1807" s="21"/>
    </row>
    <row r="1808" spans="14:23">
      <c r="N1808" s="21"/>
      <c r="O1808" s="21"/>
      <c r="Q1808" s="21"/>
      <c r="R1808" s="19"/>
      <c r="S1808" s="19"/>
      <c r="T1808" s="19"/>
      <c r="U1808" s="19"/>
      <c r="V1808" s="19"/>
      <c r="W1808" s="21"/>
    </row>
    <row r="1809" spans="14:23">
      <c r="N1809" s="21"/>
      <c r="O1809" s="21"/>
      <c r="Q1809" s="21"/>
      <c r="R1809" s="19"/>
      <c r="S1809" s="19"/>
      <c r="T1809" s="19"/>
      <c r="U1809" s="19"/>
      <c r="V1809" s="19"/>
      <c r="W1809" s="21"/>
    </row>
    <row r="1810" spans="14:23">
      <c r="N1810" s="21"/>
      <c r="O1810" s="21"/>
      <c r="Q1810" s="21"/>
      <c r="R1810" s="19"/>
      <c r="S1810" s="19"/>
      <c r="T1810" s="19"/>
      <c r="U1810" s="19"/>
      <c r="V1810" s="19"/>
      <c r="W1810" s="21"/>
    </row>
    <row r="1811" spans="14:23">
      <c r="N1811" s="21"/>
      <c r="O1811" s="21"/>
      <c r="Q1811" s="21"/>
      <c r="R1811" s="19"/>
      <c r="S1811" s="19"/>
      <c r="T1811" s="19"/>
      <c r="U1811" s="19"/>
      <c r="V1811" s="19"/>
      <c r="W1811" s="21"/>
    </row>
    <row r="1812" spans="14:23">
      <c r="N1812" s="21"/>
      <c r="O1812" s="21"/>
      <c r="Q1812" s="21"/>
      <c r="R1812" s="19"/>
      <c r="S1812" s="19"/>
      <c r="T1812" s="19"/>
      <c r="U1812" s="19"/>
      <c r="V1812" s="19"/>
      <c r="W1812" s="21"/>
    </row>
    <row r="1813" spans="14:23">
      <c r="N1813" s="21"/>
      <c r="O1813" s="21"/>
      <c r="Q1813" s="21"/>
      <c r="R1813" s="19"/>
      <c r="S1813" s="19"/>
      <c r="T1813" s="19"/>
      <c r="U1813" s="19"/>
      <c r="V1813" s="19"/>
      <c r="W1813" s="21"/>
    </row>
    <row r="1814" spans="14:23">
      <c r="N1814" s="21"/>
      <c r="O1814" s="21"/>
      <c r="Q1814" s="21"/>
      <c r="R1814" s="19"/>
      <c r="S1814" s="19"/>
      <c r="T1814" s="19"/>
      <c r="U1814" s="19"/>
      <c r="V1814" s="19"/>
      <c r="W1814" s="21"/>
    </row>
    <row r="1815" spans="14:23">
      <c r="N1815" s="21"/>
      <c r="O1815" s="21"/>
      <c r="Q1815" s="21"/>
      <c r="R1815" s="19"/>
      <c r="S1815" s="19"/>
      <c r="T1815" s="19"/>
      <c r="U1815" s="19"/>
      <c r="V1815" s="19"/>
      <c r="W1815" s="21"/>
    </row>
    <row r="1816" spans="14:23">
      <c r="N1816" s="21"/>
      <c r="O1816" s="21"/>
      <c r="Q1816" s="21"/>
      <c r="R1816" s="19"/>
      <c r="S1816" s="19"/>
      <c r="T1816" s="19"/>
      <c r="U1816" s="19"/>
      <c r="V1816" s="19"/>
      <c r="W1816" s="21"/>
    </row>
    <row r="1817" spans="14:23">
      <c r="N1817" s="21"/>
      <c r="O1817" s="21"/>
      <c r="Q1817" s="21"/>
      <c r="R1817" s="19"/>
      <c r="S1817" s="19"/>
      <c r="T1817" s="19"/>
      <c r="U1817" s="19"/>
      <c r="V1817" s="19"/>
      <c r="W1817" s="21"/>
    </row>
    <row r="1818" spans="14:23">
      <c r="N1818" s="21"/>
      <c r="O1818" s="21"/>
      <c r="Q1818" s="21"/>
      <c r="R1818" s="19"/>
      <c r="S1818" s="19"/>
      <c r="T1818" s="19"/>
      <c r="U1818" s="19"/>
      <c r="V1818" s="19"/>
      <c r="W1818" s="21"/>
    </row>
    <row r="1819" spans="14:23">
      <c r="N1819" s="21"/>
      <c r="O1819" s="21"/>
      <c r="Q1819" s="21"/>
      <c r="R1819" s="19"/>
      <c r="S1819" s="19"/>
      <c r="T1819" s="19"/>
      <c r="U1819" s="19"/>
      <c r="V1819" s="19"/>
      <c r="W1819" s="21"/>
    </row>
    <row r="1820" spans="14:23">
      <c r="N1820" s="21"/>
      <c r="O1820" s="21"/>
      <c r="Q1820" s="21"/>
      <c r="R1820" s="19"/>
      <c r="S1820" s="19"/>
      <c r="T1820" s="19"/>
      <c r="U1820" s="19"/>
      <c r="V1820" s="19"/>
      <c r="W1820" s="21"/>
    </row>
    <row r="1821" spans="14:23">
      <c r="N1821" s="21"/>
      <c r="O1821" s="21"/>
      <c r="Q1821" s="21"/>
      <c r="R1821" s="19"/>
      <c r="S1821" s="19"/>
      <c r="T1821" s="19"/>
      <c r="U1821" s="19"/>
      <c r="V1821" s="19"/>
      <c r="W1821" s="21"/>
    </row>
    <row r="1822" spans="14:23">
      <c r="N1822" s="21"/>
      <c r="O1822" s="21"/>
      <c r="Q1822" s="21"/>
      <c r="R1822" s="19"/>
      <c r="S1822" s="19"/>
      <c r="T1822" s="19"/>
      <c r="U1822" s="19"/>
      <c r="V1822" s="19"/>
      <c r="W1822" s="21"/>
    </row>
    <row r="1823" spans="14:23">
      <c r="N1823" s="21"/>
      <c r="O1823" s="21"/>
      <c r="Q1823" s="21"/>
      <c r="R1823" s="19"/>
      <c r="S1823" s="19"/>
      <c r="T1823" s="19"/>
      <c r="U1823" s="19"/>
      <c r="V1823" s="19"/>
      <c r="W1823" s="21"/>
    </row>
    <row r="1824" spans="14:23">
      <c r="N1824" s="21"/>
      <c r="O1824" s="21"/>
      <c r="Q1824" s="21"/>
      <c r="R1824" s="19"/>
      <c r="S1824" s="19"/>
      <c r="T1824" s="19"/>
      <c r="U1824" s="19"/>
      <c r="V1824" s="19"/>
      <c r="W1824" s="21"/>
    </row>
    <row r="1825" spans="14:23">
      <c r="N1825" s="21"/>
      <c r="O1825" s="21"/>
      <c r="Q1825" s="21"/>
      <c r="R1825" s="19"/>
      <c r="S1825" s="19"/>
      <c r="T1825" s="19"/>
      <c r="U1825" s="19"/>
      <c r="V1825" s="19"/>
      <c r="W1825" s="21"/>
    </row>
    <row r="1826" spans="14:23">
      <c r="N1826" s="21"/>
      <c r="O1826" s="21"/>
      <c r="Q1826" s="21"/>
      <c r="R1826" s="19"/>
      <c r="S1826" s="19"/>
      <c r="T1826" s="19"/>
      <c r="U1826" s="19"/>
      <c r="V1826" s="19"/>
      <c r="W1826" s="21"/>
    </row>
    <row r="1827" spans="14:23">
      <c r="N1827" s="21"/>
      <c r="O1827" s="21"/>
      <c r="Q1827" s="21"/>
      <c r="R1827" s="19"/>
      <c r="S1827" s="19"/>
      <c r="T1827" s="19"/>
      <c r="U1827" s="19"/>
      <c r="V1827" s="19"/>
      <c r="W1827" s="21"/>
    </row>
    <row r="1828" spans="14:23">
      <c r="N1828" s="21"/>
      <c r="O1828" s="21"/>
      <c r="Q1828" s="21"/>
      <c r="R1828" s="19"/>
      <c r="S1828" s="19"/>
      <c r="T1828" s="19"/>
      <c r="U1828" s="19"/>
      <c r="V1828" s="19"/>
      <c r="W1828" s="21"/>
    </row>
    <row r="1829" spans="14:23">
      <c r="N1829" s="21"/>
      <c r="O1829" s="21"/>
      <c r="Q1829" s="21"/>
      <c r="R1829" s="19"/>
      <c r="S1829" s="19"/>
      <c r="T1829" s="19"/>
      <c r="U1829" s="19"/>
      <c r="V1829" s="19"/>
      <c r="W1829" s="21"/>
    </row>
    <row r="1830" spans="14:23">
      <c r="N1830" s="21"/>
      <c r="O1830" s="21"/>
      <c r="Q1830" s="21"/>
      <c r="R1830" s="19"/>
      <c r="S1830" s="19"/>
      <c r="T1830" s="19"/>
      <c r="U1830" s="19"/>
      <c r="V1830" s="19"/>
      <c r="W1830" s="21"/>
    </row>
    <row r="1831" spans="14:23">
      <c r="N1831" s="21"/>
      <c r="O1831" s="21"/>
      <c r="Q1831" s="21"/>
      <c r="R1831" s="19"/>
      <c r="S1831" s="19"/>
      <c r="T1831" s="19"/>
      <c r="U1831" s="19"/>
      <c r="V1831" s="19"/>
      <c r="W1831" s="21"/>
    </row>
    <row r="1832" spans="14:23">
      <c r="N1832" s="21"/>
      <c r="O1832" s="21"/>
      <c r="Q1832" s="21"/>
      <c r="R1832" s="19"/>
      <c r="S1832" s="19"/>
      <c r="T1832" s="19"/>
      <c r="U1832" s="19"/>
      <c r="V1832" s="19"/>
      <c r="W1832" s="21"/>
    </row>
    <row r="1833" spans="14:23">
      <c r="N1833" s="21"/>
      <c r="O1833" s="21"/>
      <c r="Q1833" s="21"/>
      <c r="R1833" s="19"/>
      <c r="S1833" s="19"/>
      <c r="T1833" s="19"/>
      <c r="U1833" s="19"/>
      <c r="V1833" s="19"/>
      <c r="W1833" s="21"/>
    </row>
    <row r="1834" spans="14:23">
      <c r="N1834" s="21"/>
      <c r="O1834" s="21"/>
      <c r="Q1834" s="21"/>
      <c r="R1834" s="19"/>
      <c r="S1834" s="19"/>
      <c r="T1834" s="19"/>
      <c r="U1834" s="19"/>
      <c r="V1834" s="19"/>
      <c r="W1834" s="21"/>
    </row>
    <row r="1835" spans="14:23">
      <c r="N1835" s="21"/>
      <c r="O1835" s="21"/>
      <c r="Q1835" s="21"/>
      <c r="R1835" s="19"/>
      <c r="S1835" s="19"/>
      <c r="T1835" s="19"/>
      <c r="U1835" s="19"/>
      <c r="V1835" s="19"/>
      <c r="W1835" s="21"/>
    </row>
    <row r="1836" spans="14:23">
      <c r="N1836" s="21"/>
      <c r="O1836" s="21"/>
      <c r="Q1836" s="21"/>
      <c r="R1836" s="19"/>
      <c r="S1836" s="19"/>
      <c r="T1836" s="19"/>
      <c r="U1836" s="19"/>
      <c r="V1836" s="19"/>
      <c r="W1836" s="21"/>
    </row>
    <row r="1837" spans="14:23">
      <c r="N1837" s="21"/>
      <c r="O1837" s="21"/>
      <c r="Q1837" s="21"/>
      <c r="R1837" s="19"/>
      <c r="S1837" s="19"/>
      <c r="T1837" s="19"/>
      <c r="U1837" s="19"/>
      <c r="V1837" s="19"/>
      <c r="W1837" s="21"/>
    </row>
    <row r="1838" spans="14:23">
      <c r="N1838" s="21"/>
      <c r="O1838" s="21"/>
      <c r="Q1838" s="21"/>
      <c r="R1838" s="19"/>
      <c r="S1838" s="19"/>
      <c r="T1838" s="19"/>
      <c r="U1838" s="19"/>
      <c r="V1838" s="19"/>
      <c r="W1838" s="21"/>
    </row>
    <row r="1839" spans="14:23">
      <c r="N1839" s="21"/>
      <c r="O1839" s="21"/>
      <c r="Q1839" s="21"/>
      <c r="R1839" s="19"/>
      <c r="S1839" s="19"/>
      <c r="T1839" s="19"/>
      <c r="U1839" s="19"/>
      <c r="V1839" s="19"/>
      <c r="W1839" s="21"/>
    </row>
    <row r="1840" spans="14:23">
      <c r="N1840" s="21"/>
      <c r="O1840" s="21"/>
      <c r="Q1840" s="21"/>
      <c r="R1840" s="19"/>
      <c r="S1840" s="19"/>
      <c r="T1840" s="19"/>
      <c r="U1840" s="19"/>
      <c r="V1840" s="19"/>
      <c r="W1840" s="21"/>
    </row>
    <row r="1841" spans="14:23">
      <c r="N1841" s="21"/>
      <c r="O1841" s="21"/>
      <c r="Q1841" s="21"/>
      <c r="R1841" s="19"/>
      <c r="S1841" s="19"/>
      <c r="T1841" s="19"/>
      <c r="U1841" s="19"/>
      <c r="V1841" s="19"/>
      <c r="W1841" s="21"/>
    </row>
    <row r="1842" spans="14:23">
      <c r="N1842" s="21"/>
      <c r="O1842" s="21"/>
      <c r="Q1842" s="21"/>
      <c r="R1842" s="19"/>
      <c r="S1842" s="19"/>
      <c r="T1842" s="19"/>
      <c r="U1842" s="19"/>
      <c r="V1842" s="19"/>
      <c r="W1842" s="21"/>
    </row>
    <row r="1843" spans="14:23">
      <c r="N1843" s="21"/>
      <c r="O1843" s="21"/>
      <c r="Q1843" s="21"/>
      <c r="R1843" s="19"/>
      <c r="S1843" s="19"/>
      <c r="T1843" s="19"/>
      <c r="U1843" s="19"/>
      <c r="V1843" s="19"/>
      <c r="W1843" s="21"/>
    </row>
    <row r="1844" spans="14:23">
      <c r="N1844" s="21"/>
      <c r="O1844" s="21"/>
      <c r="Q1844" s="21"/>
      <c r="R1844" s="19"/>
      <c r="S1844" s="19"/>
      <c r="T1844" s="19"/>
      <c r="U1844" s="19"/>
      <c r="V1844" s="19"/>
      <c r="W1844" s="21"/>
    </row>
    <row r="1845" spans="14:23">
      <c r="N1845" s="21"/>
      <c r="O1845" s="21"/>
      <c r="Q1845" s="21"/>
      <c r="R1845" s="19"/>
      <c r="S1845" s="19"/>
      <c r="T1845" s="19"/>
      <c r="U1845" s="19"/>
      <c r="V1845" s="19"/>
      <c r="W1845" s="21"/>
    </row>
    <row r="1846" spans="14:23">
      <c r="N1846" s="21"/>
      <c r="O1846" s="21"/>
      <c r="Q1846" s="21"/>
      <c r="R1846" s="19"/>
      <c r="S1846" s="19"/>
      <c r="T1846" s="19"/>
      <c r="U1846" s="19"/>
      <c r="V1846" s="19"/>
      <c r="W1846" s="21"/>
    </row>
    <row r="1847" spans="14:23">
      <c r="N1847" s="21"/>
      <c r="O1847" s="21"/>
      <c r="Q1847" s="21"/>
      <c r="R1847" s="19"/>
      <c r="S1847" s="19"/>
      <c r="T1847" s="19"/>
      <c r="U1847" s="19"/>
      <c r="V1847" s="19"/>
      <c r="W1847" s="21"/>
    </row>
    <row r="1848" spans="14:23">
      <c r="N1848" s="21"/>
      <c r="O1848" s="21"/>
      <c r="Q1848" s="21"/>
      <c r="R1848" s="19"/>
      <c r="S1848" s="19"/>
      <c r="T1848" s="19"/>
      <c r="U1848" s="19"/>
      <c r="V1848" s="19"/>
      <c r="W1848" s="21"/>
    </row>
    <row r="1849" spans="14:23">
      <c r="N1849" s="21"/>
      <c r="O1849" s="21"/>
      <c r="Q1849" s="21"/>
      <c r="R1849" s="19"/>
      <c r="S1849" s="19"/>
      <c r="T1849" s="19"/>
      <c r="U1849" s="19"/>
      <c r="V1849" s="19"/>
      <c r="W1849" s="21"/>
    </row>
    <row r="1850" spans="14:23">
      <c r="N1850" s="21"/>
      <c r="O1850" s="21"/>
      <c r="Q1850" s="21"/>
      <c r="R1850" s="19"/>
      <c r="S1850" s="19"/>
      <c r="T1850" s="19"/>
      <c r="U1850" s="19"/>
      <c r="V1850" s="19"/>
      <c r="W1850" s="21"/>
    </row>
    <row r="1851" spans="14:23">
      <c r="N1851" s="21"/>
      <c r="O1851" s="21"/>
      <c r="Q1851" s="21"/>
      <c r="R1851" s="19"/>
      <c r="S1851" s="19"/>
      <c r="T1851" s="19"/>
      <c r="U1851" s="19"/>
      <c r="V1851" s="19"/>
      <c r="W1851" s="21"/>
    </row>
    <row r="1852" spans="14:23">
      <c r="N1852" s="21"/>
      <c r="O1852" s="21"/>
      <c r="Q1852" s="21"/>
      <c r="R1852" s="19"/>
      <c r="S1852" s="19"/>
      <c r="T1852" s="19"/>
      <c r="U1852" s="19"/>
      <c r="V1852" s="19"/>
      <c r="W1852" s="21"/>
    </row>
    <row r="1853" spans="14:23">
      <c r="N1853" s="21"/>
      <c r="O1853" s="21"/>
      <c r="Q1853" s="21"/>
      <c r="R1853" s="19"/>
      <c r="S1853" s="19"/>
      <c r="T1853" s="19"/>
      <c r="U1853" s="19"/>
      <c r="V1853" s="19"/>
      <c r="W1853" s="21"/>
    </row>
    <row r="1854" spans="14:23">
      <c r="N1854" s="21"/>
      <c r="O1854" s="21"/>
      <c r="Q1854" s="21"/>
      <c r="R1854" s="19"/>
      <c r="S1854" s="19"/>
      <c r="T1854" s="19"/>
      <c r="U1854" s="19"/>
      <c r="V1854" s="19"/>
      <c r="W1854" s="21"/>
    </row>
    <row r="1855" spans="14:23">
      <c r="N1855" s="21"/>
      <c r="O1855" s="21"/>
      <c r="Q1855" s="21"/>
      <c r="R1855" s="19"/>
      <c r="S1855" s="19"/>
      <c r="T1855" s="19"/>
      <c r="U1855" s="19"/>
      <c r="V1855" s="19"/>
      <c r="W1855" s="21"/>
    </row>
    <row r="1856" spans="14:23">
      <c r="N1856" s="21"/>
      <c r="O1856" s="21"/>
      <c r="Q1856" s="21"/>
      <c r="R1856" s="19"/>
      <c r="S1856" s="19"/>
      <c r="T1856" s="19"/>
      <c r="U1856" s="19"/>
      <c r="V1856" s="19"/>
      <c r="W1856" s="21"/>
    </row>
    <row r="1857" spans="14:23">
      <c r="N1857" s="21"/>
      <c r="O1857" s="21"/>
      <c r="Q1857" s="21"/>
      <c r="R1857" s="19"/>
      <c r="S1857" s="19"/>
      <c r="T1857" s="19"/>
      <c r="U1857" s="19"/>
      <c r="V1857" s="19"/>
      <c r="W1857" s="21"/>
    </row>
    <row r="1858" spans="14:23">
      <c r="N1858" s="21"/>
      <c r="O1858" s="21"/>
      <c r="Q1858" s="21"/>
      <c r="R1858" s="19"/>
      <c r="S1858" s="19"/>
      <c r="T1858" s="19"/>
      <c r="U1858" s="19"/>
      <c r="V1858" s="19"/>
      <c r="W1858" s="21"/>
    </row>
    <row r="1859" spans="14:23">
      <c r="N1859" s="21"/>
      <c r="O1859" s="21"/>
      <c r="Q1859" s="21"/>
      <c r="R1859" s="19"/>
      <c r="S1859" s="19"/>
      <c r="T1859" s="19"/>
      <c r="U1859" s="19"/>
      <c r="V1859" s="19"/>
      <c r="W1859" s="21"/>
    </row>
    <row r="1860" spans="14:23">
      <c r="N1860" s="21"/>
      <c r="O1860" s="21"/>
      <c r="Q1860" s="21"/>
      <c r="R1860" s="19"/>
      <c r="S1860" s="19"/>
      <c r="T1860" s="19"/>
      <c r="U1860" s="19"/>
      <c r="V1860" s="19"/>
      <c r="W1860" s="21"/>
    </row>
    <row r="1861" spans="14:23">
      <c r="N1861" s="21"/>
      <c r="O1861" s="21"/>
      <c r="Q1861" s="21"/>
      <c r="R1861" s="19"/>
      <c r="S1861" s="19"/>
      <c r="T1861" s="19"/>
      <c r="U1861" s="19"/>
      <c r="V1861" s="19"/>
      <c r="W1861" s="21"/>
    </row>
    <row r="1862" spans="14:23">
      <c r="N1862" s="21"/>
      <c r="O1862" s="21"/>
      <c r="Q1862" s="21"/>
      <c r="R1862" s="19"/>
      <c r="S1862" s="19"/>
      <c r="T1862" s="19"/>
      <c r="U1862" s="19"/>
      <c r="V1862" s="19"/>
      <c r="W1862" s="21"/>
    </row>
    <row r="1863" spans="14:23">
      <c r="N1863" s="21"/>
      <c r="O1863" s="21"/>
      <c r="Q1863" s="21"/>
      <c r="R1863" s="19"/>
      <c r="S1863" s="19"/>
      <c r="T1863" s="19"/>
      <c r="U1863" s="19"/>
      <c r="V1863" s="19"/>
      <c r="W1863" s="21"/>
    </row>
    <row r="1864" spans="14:23">
      <c r="N1864" s="21"/>
      <c r="O1864" s="21"/>
      <c r="Q1864" s="21"/>
      <c r="R1864" s="19"/>
      <c r="S1864" s="19"/>
      <c r="T1864" s="19"/>
      <c r="U1864" s="19"/>
      <c r="V1864" s="19"/>
      <c r="W1864" s="21"/>
    </row>
    <row r="1865" spans="14:23">
      <c r="N1865" s="21"/>
      <c r="O1865" s="21"/>
      <c r="Q1865" s="21"/>
      <c r="R1865" s="19"/>
      <c r="S1865" s="19"/>
      <c r="T1865" s="19"/>
      <c r="U1865" s="19"/>
      <c r="V1865" s="19"/>
      <c r="W1865" s="21"/>
    </row>
    <row r="1866" spans="14:23">
      <c r="N1866" s="21"/>
      <c r="O1866" s="21"/>
      <c r="Q1866" s="21"/>
      <c r="R1866" s="19"/>
      <c r="S1866" s="19"/>
      <c r="T1866" s="19"/>
      <c r="U1866" s="19"/>
      <c r="V1866" s="19"/>
      <c r="W1866" s="21"/>
    </row>
    <row r="1867" spans="14:23">
      <c r="N1867" s="21"/>
      <c r="O1867" s="21"/>
      <c r="Q1867" s="21"/>
      <c r="R1867" s="19"/>
      <c r="S1867" s="19"/>
      <c r="T1867" s="19"/>
      <c r="U1867" s="19"/>
      <c r="V1867" s="19"/>
      <c r="W1867" s="21"/>
    </row>
    <row r="1868" spans="14:23">
      <c r="N1868" s="21"/>
      <c r="O1868" s="21"/>
      <c r="Q1868" s="21"/>
      <c r="R1868" s="19"/>
      <c r="S1868" s="19"/>
      <c r="T1868" s="19"/>
      <c r="U1868" s="19"/>
      <c r="V1868" s="19"/>
      <c r="W1868" s="21"/>
    </row>
    <row r="1869" spans="14:23">
      <c r="N1869" s="21"/>
      <c r="O1869" s="21"/>
      <c r="Q1869" s="21"/>
      <c r="R1869" s="19"/>
      <c r="S1869" s="19"/>
      <c r="T1869" s="19"/>
      <c r="U1869" s="19"/>
      <c r="V1869" s="19"/>
      <c r="W1869" s="21"/>
    </row>
    <row r="1870" spans="14:23">
      <c r="N1870" s="21"/>
      <c r="O1870" s="21"/>
      <c r="Q1870" s="21"/>
      <c r="R1870" s="19"/>
      <c r="S1870" s="19"/>
      <c r="T1870" s="19"/>
      <c r="U1870" s="19"/>
      <c r="V1870" s="19"/>
      <c r="W1870" s="21"/>
    </row>
    <row r="1871" spans="14:23">
      <c r="N1871" s="21"/>
      <c r="O1871" s="21"/>
      <c r="Q1871" s="21"/>
      <c r="R1871" s="19"/>
      <c r="S1871" s="19"/>
      <c r="T1871" s="19"/>
      <c r="U1871" s="19"/>
      <c r="V1871" s="19"/>
      <c r="W1871" s="21"/>
    </row>
    <row r="1872" spans="14:23">
      <c r="N1872" s="21"/>
      <c r="O1872" s="21"/>
      <c r="Q1872" s="21"/>
      <c r="R1872" s="19"/>
      <c r="S1872" s="19"/>
      <c r="T1872" s="19"/>
      <c r="U1872" s="19"/>
      <c r="V1872" s="19"/>
      <c r="W1872" s="21"/>
    </row>
    <row r="1873" spans="14:23">
      <c r="N1873" s="21"/>
      <c r="O1873" s="21"/>
      <c r="Q1873" s="21"/>
      <c r="R1873" s="19"/>
      <c r="S1873" s="19"/>
      <c r="T1873" s="19"/>
      <c r="U1873" s="19"/>
      <c r="V1873" s="19"/>
      <c r="W1873" s="21"/>
    </row>
    <row r="1874" spans="14:23">
      <c r="N1874" s="21"/>
      <c r="O1874" s="21"/>
      <c r="Q1874" s="21"/>
      <c r="R1874" s="19"/>
      <c r="S1874" s="19"/>
      <c r="T1874" s="19"/>
      <c r="U1874" s="19"/>
      <c r="V1874" s="19"/>
      <c r="W1874" s="21"/>
    </row>
    <row r="1875" spans="14:23">
      <c r="N1875" s="21"/>
      <c r="O1875" s="21"/>
      <c r="Q1875" s="21"/>
      <c r="R1875" s="19"/>
      <c r="S1875" s="19"/>
      <c r="T1875" s="19"/>
      <c r="U1875" s="19"/>
      <c r="V1875" s="19"/>
      <c r="W1875" s="21"/>
    </row>
    <row r="1876" spans="14:23">
      <c r="N1876" s="21"/>
      <c r="O1876" s="21"/>
      <c r="Q1876" s="21"/>
      <c r="R1876" s="19"/>
      <c r="S1876" s="19"/>
      <c r="T1876" s="19"/>
      <c r="U1876" s="19"/>
      <c r="V1876" s="19"/>
      <c r="W1876" s="21"/>
    </row>
    <row r="1877" spans="14:23">
      <c r="N1877" s="21"/>
      <c r="O1877" s="21"/>
      <c r="Q1877" s="21"/>
      <c r="R1877" s="19"/>
      <c r="S1877" s="19"/>
      <c r="T1877" s="19"/>
      <c r="U1877" s="19"/>
      <c r="V1877" s="19"/>
      <c r="W1877" s="21"/>
    </row>
    <row r="1878" spans="14:23">
      <c r="N1878" s="21"/>
      <c r="O1878" s="21"/>
      <c r="Q1878" s="21"/>
      <c r="R1878" s="19"/>
      <c r="S1878" s="19"/>
      <c r="T1878" s="19"/>
      <c r="U1878" s="19"/>
      <c r="V1878" s="19"/>
      <c r="W1878" s="21"/>
    </row>
    <row r="1879" spans="14:23">
      <c r="N1879" s="21"/>
      <c r="O1879" s="21"/>
      <c r="Q1879" s="21"/>
      <c r="R1879" s="19"/>
      <c r="S1879" s="19"/>
      <c r="T1879" s="19"/>
      <c r="U1879" s="19"/>
      <c r="V1879" s="19"/>
      <c r="W1879" s="21"/>
    </row>
    <row r="1880" spans="14:23">
      <c r="N1880" s="21"/>
      <c r="O1880" s="21"/>
      <c r="Q1880" s="21"/>
      <c r="R1880" s="19"/>
      <c r="S1880" s="19"/>
      <c r="T1880" s="19"/>
      <c r="U1880" s="19"/>
      <c r="V1880" s="19"/>
      <c r="W1880" s="21"/>
    </row>
    <row r="1881" spans="14:23">
      <c r="N1881" s="21"/>
      <c r="O1881" s="21"/>
      <c r="Q1881" s="21"/>
      <c r="R1881" s="19"/>
      <c r="S1881" s="19"/>
      <c r="T1881" s="19"/>
      <c r="U1881" s="19"/>
      <c r="V1881" s="19"/>
      <c r="W1881" s="21"/>
    </row>
    <row r="1882" spans="14:23">
      <c r="N1882" s="21"/>
      <c r="O1882" s="21"/>
      <c r="Q1882" s="21"/>
      <c r="R1882" s="19"/>
      <c r="S1882" s="19"/>
      <c r="T1882" s="19"/>
      <c r="U1882" s="19"/>
      <c r="V1882" s="19"/>
      <c r="W1882" s="21"/>
    </row>
    <row r="1883" spans="14:23">
      <c r="N1883" s="21"/>
      <c r="O1883" s="21"/>
      <c r="Q1883" s="21"/>
      <c r="R1883" s="19"/>
      <c r="S1883" s="19"/>
      <c r="T1883" s="19"/>
      <c r="U1883" s="19"/>
      <c r="V1883" s="19"/>
      <c r="W1883" s="21"/>
    </row>
    <row r="1884" spans="14:23">
      <c r="N1884" s="21"/>
      <c r="O1884" s="21"/>
      <c r="Q1884" s="21"/>
      <c r="R1884" s="19"/>
      <c r="S1884" s="19"/>
      <c r="T1884" s="19"/>
      <c r="U1884" s="19"/>
      <c r="V1884" s="19"/>
      <c r="W1884" s="21"/>
    </row>
    <row r="1885" spans="14:23">
      <c r="N1885" s="21"/>
      <c r="O1885" s="21"/>
      <c r="Q1885" s="21"/>
      <c r="R1885" s="19"/>
      <c r="S1885" s="19"/>
      <c r="T1885" s="19"/>
      <c r="U1885" s="19"/>
      <c r="V1885" s="19"/>
      <c r="W1885" s="21"/>
    </row>
    <row r="1886" spans="14:23">
      <c r="N1886" s="21"/>
      <c r="O1886" s="21"/>
      <c r="Q1886" s="21"/>
      <c r="R1886" s="19"/>
      <c r="S1886" s="19"/>
      <c r="T1886" s="19"/>
      <c r="U1886" s="19"/>
      <c r="V1886" s="19"/>
      <c r="W1886" s="21"/>
    </row>
    <row r="1887" spans="14:23">
      <c r="N1887" s="21"/>
      <c r="O1887" s="21"/>
      <c r="Q1887" s="21"/>
      <c r="R1887" s="19"/>
      <c r="S1887" s="19"/>
      <c r="T1887" s="19"/>
      <c r="U1887" s="19"/>
      <c r="V1887" s="19"/>
      <c r="W1887" s="21"/>
    </row>
    <row r="1888" spans="14:23">
      <c r="N1888" s="21"/>
      <c r="O1888" s="21"/>
      <c r="Q1888" s="21"/>
      <c r="R1888" s="19"/>
      <c r="S1888" s="19"/>
      <c r="T1888" s="19"/>
      <c r="U1888" s="19"/>
      <c r="V1888" s="19"/>
      <c r="W1888" s="21"/>
    </row>
    <row r="1889" spans="14:23">
      <c r="N1889" s="21"/>
      <c r="O1889" s="21"/>
      <c r="Q1889" s="21"/>
      <c r="R1889" s="19"/>
      <c r="S1889" s="19"/>
      <c r="T1889" s="19"/>
      <c r="U1889" s="19"/>
      <c r="V1889" s="19"/>
      <c r="W1889" s="21"/>
    </row>
    <row r="1890" spans="14:23">
      <c r="N1890" s="21"/>
      <c r="O1890" s="21"/>
      <c r="Q1890" s="21"/>
      <c r="R1890" s="19"/>
      <c r="S1890" s="19"/>
      <c r="T1890" s="19"/>
      <c r="U1890" s="19"/>
      <c r="V1890" s="19"/>
      <c r="W1890" s="21"/>
    </row>
    <row r="1891" spans="14:23">
      <c r="N1891" s="21"/>
      <c r="O1891" s="21"/>
      <c r="Q1891" s="21"/>
      <c r="R1891" s="19"/>
      <c r="S1891" s="19"/>
      <c r="T1891" s="19"/>
      <c r="U1891" s="19"/>
      <c r="V1891" s="19"/>
      <c r="W1891" s="21"/>
    </row>
    <row r="1892" spans="14:23">
      <c r="N1892" s="21"/>
      <c r="O1892" s="21"/>
      <c r="Q1892" s="21"/>
      <c r="R1892" s="19"/>
      <c r="S1892" s="19"/>
      <c r="T1892" s="19"/>
      <c r="U1892" s="19"/>
      <c r="V1892" s="19"/>
      <c r="W1892" s="21"/>
    </row>
    <row r="1893" spans="14:23">
      <c r="N1893" s="21"/>
      <c r="O1893" s="21"/>
      <c r="Q1893" s="21"/>
      <c r="R1893" s="19"/>
      <c r="S1893" s="19"/>
      <c r="T1893" s="19"/>
      <c r="U1893" s="19"/>
      <c r="V1893" s="19"/>
      <c r="W1893" s="21"/>
    </row>
    <row r="1894" spans="14:23">
      <c r="N1894" s="21"/>
      <c r="O1894" s="21"/>
      <c r="Q1894" s="21"/>
      <c r="R1894" s="19"/>
      <c r="S1894" s="19"/>
      <c r="T1894" s="19"/>
      <c r="U1894" s="19"/>
      <c r="V1894" s="19"/>
      <c r="W1894" s="21"/>
    </row>
    <row r="1895" spans="14:23">
      <c r="N1895" s="21"/>
      <c r="O1895" s="21"/>
      <c r="Q1895" s="21"/>
      <c r="R1895" s="19"/>
      <c r="S1895" s="19"/>
      <c r="T1895" s="19"/>
      <c r="U1895" s="19"/>
      <c r="V1895" s="19"/>
      <c r="W1895" s="21"/>
    </row>
    <row r="1896" spans="14:23">
      <c r="N1896" s="21"/>
      <c r="O1896" s="21"/>
      <c r="Q1896" s="21"/>
      <c r="R1896" s="19"/>
      <c r="S1896" s="19"/>
      <c r="T1896" s="19"/>
      <c r="U1896" s="19"/>
      <c r="V1896" s="19"/>
      <c r="W1896" s="21"/>
    </row>
    <row r="1897" spans="14:23">
      <c r="N1897" s="21"/>
      <c r="O1897" s="21"/>
      <c r="Q1897" s="21"/>
      <c r="R1897" s="19"/>
      <c r="S1897" s="19"/>
      <c r="T1897" s="19"/>
      <c r="U1897" s="19"/>
      <c r="V1897" s="19"/>
      <c r="W1897" s="21"/>
    </row>
    <row r="1898" spans="14:23">
      <c r="N1898" s="21"/>
      <c r="O1898" s="21"/>
      <c r="Q1898" s="21"/>
      <c r="R1898" s="19"/>
      <c r="S1898" s="19"/>
      <c r="T1898" s="19"/>
      <c r="U1898" s="19"/>
      <c r="V1898" s="19"/>
      <c r="W1898" s="21"/>
    </row>
    <row r="1899" spans="14:23">
      <c r="N1899" s="21"/>
      <c r="O1899" s="21"/>
      <c r="Q1899" s="21"/>
      <c r="R1899" s="19"/>
      <c r="S1899" s="19"/>
      <c r="T1899" s="19"/>
      <c r="U1899" s="19"/>
      <c r="V1899" s="19"/>
      <c r="W1899" s="21"/>
    </row>
    <row r="1900" spans="14:23">
      <c r="N1900" s="21"/>
      <c r="O1900" s="21"/>
      <c r="Q1900" s="21"/>
      <c r="R1900" s="19"/>
      <c r="S1900" s="19"/>
      <c r="T1900" s="19"/>
      <c r="U1900" s="19"/>
      <c r="V1900" s="19"/>
      <c r="W1900" s="21"/>
    </row>
    <row r="1901" spans="14:23">
      <c r="N1901" s="21"/>
      <c r="O1901" s="21"/>
      <c r="Q1901" s="21"/>
      <c r="R1901" s="19"/>
      <c r="S1901" s="19"/>
      <c r="T1901" s="19"/>
      <c r="U1901" s="19"/>
      <c r="V1901" s="19"/>
      <c r="W1901" s="21"/>
    </row>
    <row r="1902" spans="14:23">
      <c r="N1902" s="21"/>
      <c r="O1902" s="21"/>
      <c r="Q1902" s="21"/>
      <c r="R1902" s="19"/>
      <c r="S1902" s="19"/>
      <c r="T1902" s="19"/>
      <c r="U1902" s="19"/>
      <c r="V1902" s="19"/>
      <c r="W1902" s="21"/>
    </row>
    <row r="1903" spans="14:23">
      <c r="N1903" s="21"/>
      <c r="O1903" s="21"/>
      <c r="Q1903" s="21"/>
      <c r="R1903" s="19"/>
      <c r="S1903" s="19"/>
      <c r="T1903" s="19"/>
      <c r="U1903" s="19"/>
      <c r="V1903" s="19"/>
      <c r="W1903" s="21"/>
    </row>
    <row r="1904" spans="14:23">
      <c r="N1904" s="21"/>
      <c r="O1904" s="21"/>
      <c r="Q1904" s="21"/>
      <c r="R1904" s="19"/>
      <c r="S1904" s="19"/>
      <c r="T1904" s="19"/>
      <c r="U1904" s="19"/>
      <c r="V1904" s="19"/>
      <c r="W1904" s="21"/>
    </row>
    <row r="1905" spans="14:23">
      <c r="N1905" s="21"/>
      <c r="O1905" s="21"/>
      <c r="Q1905" s="21"/>
      <c r="R1905" s="19"/>
      <c r="S1905" s="19"/>
      <c r="T1905" s="19"/>
      <c r="U1905" s="19"/>
      <c r="V1905" s="19"/>
      <c r="W1905" s="21"/>
    </row>
    <row r="1906" spans="14:23">
      <c r="N1906" s="21"/>
      <c r="O1906" s="21"/>
      <c r="Q1906" s="21"/>
      <c r="R1906" s="19"/>
      <c r="S1906" s="19"/>
      <c r="T1906" s="19"/>
      <c r="U1906" s="19"/>
      <c r="V1906" s="19"/>
      <c r="W1906" s="21"/>
    </row>
    <row r="1907" spans="14:23">
      <c r="N1907" s="21"/>
      <c r="O1907" s="21"/>
      <c r="Q1907" s="21"/>
      <c r="R1907" s="19"/>
      <c r="S1907" s="19"/>
      <c r="T1907" s="19"/>
      <c r="U1907" s="19"/>
      <c r="V1907" s="19"/>
      <c r="W1907" s="21"/>
    </row>
    <row r="1908" spans="14:23">
      <c r="N1908" s="21"/>
      <c r="O1908" s="21"/>
      <c r="Q1908" s="21"/>
      <c r="R1908" s="19"/>
      <c r="S1908" s="19"/>
      <c r="T1908" s="19"/>
      <c r="U1908" s="19"/>
      <c r="V1908" s="19"/>
      <c r="W1908" s="21"/>
    </row>
    <row r="1909" spans="14:23">
      <c r="N1909" s="21"/>
      <c r="O1909" s="21"/>
      <c r="Q1909" s="21"/>
      <c r="R1909" s="19"/>
      <c r="S1909" s="19"/>
      <c r="T1909" s="19"/>
      <c r="U1909" s="19"/>
      <c r="V1909" s="19"/>
      <c r="W1909" s="21"/>
    </row>
    <row r="1910" spans="14:23">
      <c r="N1910" s="21"/>
      <c r="O1910" s="21"/>
      <c r="Q1910" s="21"/>
      <c r="R1910" s="19"/>
      <c r="S1910" s="19"/>
      <c r="T1910" s="19"/>
      <c r="U1910" s="19"/>
      <c r="V1910" s="19"/>
      <c r="W1910" s="21"/>
    </row>
    <row r="1911" spans="14:23">
      <c r="N1911" s="21"/>
      <c r="O1911" s="21"/>
      <c r="Q1911" s="21"/>
      <c r="R1911" s="19"/>
      <c r="S1911" s="19"/>
      <c r="T1911" s="19"/>
      <c r="U1911" s="19"/>
      <c r="V1911" s="19"/>
      <c r="W1911" s="21"/>
    </row>
    <row r="1912" spans="14:23">
      <c r="N1912" s="21"/>
      <c r="O1912" s="21"/>
      <c r="Q1912" s="21"/>
      <c r="R1912" s="19"/>
      <c r="S1912" s="19"/>
      <c r="T1912" s="19"/>
      <c r="U1912" s="19"/>
      <c r="V1912" s="19"/>
      <c r="W1912" s="21"/>
    </row>
    <row r="1913" spans="14:23">
      <c r="N1913" s="21"/>
      <c r="O1913" s="21"/>
      <c r="Q1913" s="21"/>
      <c r="R1913" s="19"/>
      <c r="S1913" s="19"/>
      <c r="T1913" s="19"/>
      <c r="U1913" s="19"/>
      <c r="V1913" s="19"/>
      <c r="W1913" s="21"/>
    </row>
    <row r="1914" spans="14:23">
      <c r="N1914" s="21"/>
      <c r="O1914" s="21"/>
      <c r="Q1914" s="21"/>
      <c r="R1914" s="19"/>
      <c r="S1914" s="19"/>
      <c r="T1914" s="19"/>
      <c r="U1914" s="19"/>
      <c r="V1914" s="19"/>
      <c r="W1914" s="21"/>
    </row>
    <row r="1915" spans="14:23">
      <c r="N1915" s="21"/>
      <c r="O1915" s="21"/>
      <c r="Q1915" s="21"/>
      <c r="R1915" s="19"/>
      <c r="S1915" s="19"/>
      <c r="T1915" s="19"/>
      <c r="U1915" s="19"/>
      <c r="V1915" s="19"/>
      <c r="W1915" s="21"/>
    </row>
    <row r="1916" spans="14:23">
      <c r="N1916" s="21"/>
      <c r="O1916" s="21"/>
      <c r="Q1916" s="21"/>
      <c r="R1916" s="19"/>
      <c r="S1916" s="19"/>
      <c r="T1916" s="19"/>
      <c r="U1916" s="19"/>
      <c r="V1916" s="19"/>
      <c r="W1916" s="21"/>
    </row>
    <row r="1917" spans="14:23">
      <c r="N1917" s="21"/>
      <c r="O1917" s="21"/>
      <c r="Q1917" s="21"/>
      <c r="R1917" s="19"/>
      <c r="S1917" s="19"/>
      <c r="T1917" s="19"/>
      <c r="U1917" s="19"/>
      <c r="V1917" s="19"/>
      <c r="W1917" s="21"/>
    </row>
    <row r="1918" spans="14:23">
      <c r="N1918" s="21"/>
      <c r="O1918" s="21"/>
      <c r="Q1918" s="21"/>
      <c r="R1918" s="19"/>
      <c r="S1918" s="19"/>
      <c r="T1918" s="19"/>
      <c r="U1918" s="19"/>
      <c r="V1918" s="19"/>
      <c r="W1918" s="21"/>
    </row>
    <row r="1919" spans="14:23">
      <c r="N1919" s="21"/>
      <c r="O1919" s="21"/>
      <c r="Q1919" s="21"/>
      <c r="R1919" s="19"/>
      <c r="S1919" s="19"/>
      <c r="T1919" s="19"/>
      <c r="U1919" s="19"/>
      <c r="V1919" s="19"/>
      <c r="W1919" s="21"/>
    </row>
    <row r="1920" spans="14:23">
      <c r="N1920" s="21"/>
      <c r="O1920" s="21"/>
      <c r="Q1920" s="21"/>
      <c r="R1920" s="19"/>
      <c r="S1920" s="19"/>
      <c r="T1920" s="19"/>
      <c r="U1920" s="19"/>
      <c r="V1920" s="19"/>
      <c r="W1920" s="21"/>
    </row>
    <row r="1921" spans="14:23">
      <c r="N1921" s="21"/>
      <c r="O1921" s="21"/>
      <c r="Q1921" s="21"/>
      <c r="R1921" s="19"/>
      <c r="S1921" s="19"/>
      <c r="T1921" s="19"/>
      <c r="U1921" s="19"/>
      <c r="V1921" s="19"/>
      <c r="W1921" s="21"/>
    </row>
    <row r="1922" spans="14:23">
      <c r="N1922" s="21"/>
      <c r="O1922" s="21"/>
      <c r="Q1922" s="21"/>
      <c r="R1922" s="19"/>
      <c r="S1922" s="19"/>
      <c r="T1922" s="19"/>
      <c r="U1922" s="19"/>
      <c r="V1922" s="19"/>
      <c r="W1922" s="21"/>
    </row>
    <row r="1923" spans="14:23">
      <c r="N1923" s="21"/>
      <c r="O1923" s="21"/>
      <c r="Q1923" s="21"/>
      <c r="R1923" s="19"/>
      <c r="S1923" s="19"/>
      <c r="T1923" s="19"/>
      <c r="U1923" s="19"/>
      <c r="V1923" s="19"/>
      <c r="W1923" s="21"/>
    </row>
    <row r="1924" spans="14:23">
      <c r="N1924" s="21"/>
      <c r="O1924" s="21"/>
      <c r="Q1924" s="21"/>
      <c r="R1924" s="19"/>
      <c r="S1924" s="19"/>
      <c r="T1924" s="19"/>
      <c r="U1924" s="19"/>
      <c r="V1924" s="19"/>
      <c r="W1924" s="21"/>
    </row>
    <row r="1925" spans="14:23">
      <c r="N1925" s="21"/>
      <c r="O1925" s="21"/>
      <c r="Q1925" s="21"/>
      <c r="R1925" s="19"/>
      <c r="S1925" s="19"/>
      <c r="T1925" s="19"/>
      <c r="U1925" s="19"/>
      <c r="V1925" s="19"/>
      <c r="W1925" s="21"/>
    </row>
    <row r="1926" spans="14:23">
      <c r="N1926" s="21"/>
      <c r="O1926" s="21"/>
      <c r="Q1926" s="21"/>
      <c r="R1926" s="19"/>
      <c r="S1926" s="19"/>
      <c r="T1926" s="19"/>
      <c r="U1926" s="19"/>
      <c r="V1926" s="19"/>
      <c r="W1926" s="21"/>
    </row>
    <row r="1927" spans="14:23">
      <c r="N1927" s="21"/>
      <c r="O1927" s="21"/>
      <c r="Q1927" s="21"/>
      <c r="R1927" s="19"/>
      <c r="S1927" s="19"/>
      <c r="T1927" s="19"/>
      <c r="U1927" s="19"/>
      <c r="V1927" s="19"/>
      <c r="W1927" s="21"/>
    </row>
    <row r="1928" spans="14:23">
      <c r="N1928" s="21"/>
      <c r="O1928" s="21"/>
      <c r="Q1928" s="21"/>
      <c r="R1928" s="19"/>
      <c r="S1928" s="19"/>
      <c r="T1928" s="19"/>
      <c r="U1928" s="19"/>
      <c r="V1928" s="19"/>
      <c r="W1928" s="21"/>
    </row>
    <row r="1929" spans="14:23">
      <c r="N1929" s="21"/>
      <c r="O1929" s="21"/>
      <c r="Q1929" s="21"/>
      <c r="R1929" s="19"/>
      <c r="S1929" s="19"/>
      <c r="T1929" s="19"/>
      <c r="U1929" s="19"/>
      <c r="V1929" s="19"/>
      <c r="W1929" s="21"/>
    </row>
    <row r="1930" spans="14:23">
      <c r="N1930" s="21"/>
      <c r="O1930" s="21"/>
      <c r="Q1930" s="21"/>
      <c r="R1930" s="19"/>
      <c r="S1930" s="19"/>
      <c r="T1930" s="19"/>
      <c r="U1930" s="19"/>
      <c r="V1930" s="19"/>
      <c r="W1930" s="21"/>
    </row>
    <row r="1931" spans="14:23">
      <c r="N1931" s="21"/>
      <c r="O1931" s="21"/>
      <c r="Q1931" s="21"/>
      <c r="R1931" s="19"/>
      <c r="S1931" s="19"/>
      <c r="T1931" s="19"/>
      <c r="U1931" s="19"/>
      <c r="V1931" s="19"/>
      <c r="W1931" s="21"/>
    </row>
    <row r="1932" spans="14:23">
      <c r="N1932" s="21"/>
      <c r="O1932" s="21"/>
      <c r="Q1932" s="21"/>
      <c r="R1932" s="19"/>
      <c r="S1932" s="19"/>
      <c r="T1932" s="19"/>
      <c r="U1932" s="19"/>
      <c r="V1932" s="19"/>
      <c r="W1932" s="21"/>
    </row>
    <row r="1933" spans="14:23">
      <c r="N1933" s="21"/>
      <c r="O1933" s="21"/>
      <c r="Q1933" s="21"/>
      <c r="R1933" s="19"/>
      <c r="S1933" s="19"/>
      <c r="T1933" s="19"/>
      <c r="U1933" s="19"/>
      <c r="V1933" s="19"/>
      <c r="W1933" s="21"/>
    </row>
    <row r="1934" spans="14:23">
      <c r="N1934" s="21"/>
      <c r="O1934" s="21"/>
      <c r="Q1934" s="21"/>
      <c r="R1934" s="19"/>
      <c r="S1934" s="19"/>
      <c r="T1934" s="19"/>
      <c r="U1934" s="19"/>
      <c r="V1934" s="19"/>
      <c r="W1934" s="21"/>
    </row>
    <row r="1935" spans="14:23">
      <c r="N1935" s="21"/>
      <c r="O1935" s="21"/>
      <c r="Q1935" s="21"/>
      <c r="R1935" s="19"/>
      <c r="S1935" s="19"/>
      <c r="T1935" s="19"/>
      <c r="U1935" s="19"/>
      <c r="V1935" s="19"/>
      <c r="W1935" s="21"/>
    </row>
    <row r="1936" spans="14:23">
      <c r="N1936" s="21"/>
      <c r="O1936" s="21"/>
      <c r="Q1936" s="21"/>
      <c r="R1936" s="19"/>
      <c r="S1936" s="19"/>
      <c r="T1936" s="19"/>
      <c r="U1936" s="19"/>
      <c r="V1936" s="19"/>
      <c r="W1936" s="21"/>
    </row>
    <row r="1937" spans="14:23">
      <c r="N1937" s="21"/>
      <c r="O1937" s="21"/>
      <c r="Q1937" s="21"/>
      <c r="R1937" s="19"/>
      <c r="S1937" s="19"/>
      <c r="T1937" s="19"/>
      <c r="U1937" s="19"/>
      <c r="V1937" s="19"/>
      <c r="W1937" s="21"/>
    </row>
    <row r="1938" spans="14:23">
      <c r="N1938" s="21"/>
      <c r="O1938" s="21"/>
      <c r="Q1938" s="21"/>
      <c r="R1938" s="19"/>
      <c r="S1938" s="19"/>
      <c r="T1938" s="19"/>
      <c r="U1938" s="19"/>
      <c r="V1938" s="19"/>
      <c r="W1938" s="21"/>
    </row>
    <row r="1939" spans="14:23">
      <c r="N1939" s="21"/>
      <c r="O1939" s="21"/>
      <c r="Q1939" s="21"/>
      <c r="R1939" s="19"/>
      <c r="S1939" s="19"/>
      <c r="T1939" s="19"/>
      <c r="U1939" s="19"/>
      <c r="V1939" s="19"/>
      <c r="W1939" s="21"/>
    </row>
    <row r="1940" spans="14:23">
      <c r="N1940" s="21"/>
      <c r="O1940" s="21"/>
      <c r="Q1940" s="21"/>
      <c r="R1940" s="19"/>
      <c r="S1940" s="19"/>
      <c r="T1940" s="19"/>
      <c r="U1940" s="19"/>
      <c r="V1940" s="19"/>
      <c r="W1940" s="21"/>
    </row>
    <row r="1941" spans="14:23">
      <c r="N1941" s="21"/>
      <c r="O1941" s="21"/>
      <c r="Q1941" s="21"/>
      <c r="R1941" s="19"/>
      <c r="S1941" s="19"/>
      <c r="T1941" s="19"/>
      <c r="U1941" s="19"/>
      <c r="V1941" s="19"/>
      <c r="W1941" s="21"/>
    </row>
    <row r="1942" spans="14:23">
      <c r="N1942" s="21"/>
      <c r="O1942" s="21"/>
      <c r="Q1942" s="21"/>
      <c r="R1942" s="19"/>
      <c r="S1942" s="19"/>
      <c r="T1942" s="19"/>
      <c r="U1942" s="19"/>
      <c r="V1942" s="19"/>
      <c r="W1942" s="21"/>
    </row>
    <row r="1943" spans="14:23">
      <c r="N1943" s="21"/>
      <c r="O1943" s="21"/>
      <c r="Q1943" s="21"/>
      <c r="R1943" s="19"/>
      <c r="S1943" s="19"/>
      <c r="T1943" s="19"/>
      <c r="U1943" s="19"/>
      <c r="V1943" s="19"/>
      <c r="W1943" s="21"/>
    </row>
    <row r="1944" spans="14:23">
      <c r="N1944" s="21"/>
      <c r="O1944" s="21"/>
      <c r="Q1944" s="21"/>
      <c r="R1944" s="19"/>
      <c r="S1944" s="19"/>
      <c r="T1944" s="19"/>
      <c r="U1944" s="19"/>
      <c r="V1944" s="19"/>
      <c r="W1944" s="21"/>
    </row>
    <row r="1945" spans="14:23">
      <c r="N1945" s="21"/>
      <c r="O1945" s="21"/>
      <c r="Q1945" s="21"/>
      <c r="R1945" s="19"/>
      <c r="S1945" s="19"/>
      <c r="T1945" s="19"/>
      <c r="U1945" s="19"/>
      <c r="V1945" s="19"/>
      <c r="W1945" s="21"/>
    </row>
    <row r="1946" spans="14:23">
      <c r="N1946" s="21"/>
      <c r="O1946" s="21"/>
      <c r="Q1946" s="21"/>
      <c r="R1946" s="19"/>
      <c r="S1946" s="19"/>
      <c r="T1946" s="19"/>
      <c r="U1946" s="19"/>
      <c r="V1946" s="19"/>
      <c r="W1946" s="21"/>
    </row>
    <row r="1947" spans="14:23">
      <c r="N1947" s="21"/>
      <c r="O1947" s="21"/>
      <c r="Q1947" s="21"/>
      <c r="R1947" s="19"/>
      <c r="S1947" s="19"/>
      <c r="T1947" s="19"/>
      <c r="U1947" s="19"/>
      <c r="V1947" s="19"/>
      <c r="W1947" s="21"/>
    </row>
    <row r="1948" spans="14:23">
      <c r="N1948" s="21"/>
      <c r="O1948" s="21"/>
      <c r="Q1948" s="21"/>
      <c r="R1948" s="19"/>
      <c r="S1948" s="19"/>
      <c r="T1948" s="19"/>
      <c r="U1948" s="19"/>
      <c r="V1948" s="19"/>
      <c r="W1948" s="21"/>
    </row>
    <row r="1949" spans="14:23">
      <c r="N1949" s="21"/>
      <c r="O1949" s="21"/>
      <c r="Q1949" s="21"/>
      <c r="R1949" s="19"/>
      <c r="S1949" s="19"/>
      <c r="T1949" s="19"/>
      <c r="U1949" s="19"/>
      <c r="V1949" s="19"/>
      <c r="W1949" s="21"/>
    </row>
    <row r="1950" spans="14:23">
      <c r="N1950" s="21"/>
      <c r="O1950" s="21"/>
      <c r="Q1950" s="21"/>
      <c r="R1950" s="19"/>
      <c r="S1950" s="19"/>
      <c r="T1950" s="19"/>
      <c r="U1950" s="19"/>
      <c r="V1950" s="19"/>
      <c r="W1950" s="21"/>
    </row>
    <row r="1951" spans="14:23">
      <c r="N1951" s="21"/>
      <c r="O1951" s="21"/>
      <c r="Q1951" s="21"/>
      <c r="R1951" s="19"/>
      <c r="S1951" s="19"/>
      <c r="T1951" s="19"/>
      <c r="U1951" s="19"/>
      <c r="V1951" s="19"/>
      <c r="W1951" s="21"/>
    </row>
    <row r="1952" spans="14:23">
      <c r="N1952" s="21"/>
      <c r="O1952" s="21"/>
      <c r="Q1952" s="21"/>
      <c r="R1952" s="19"/>
      <c r="S1952" s="19"/>
      <c r="T1952" s="19"/>
      <c r="U1952" s="19"/>
      <c r="V1952" s="19"/>
      <c r="W1952" s="21"/>
    </row>
    <row r="1953" spans="14:23">
      <c r="N1953" s="21"/>
      <c r="O1953" s="21"/>
      <c r="Q1953" s="21"/>
      <c r="R1953" s="19"/>
      <c r="S1953" s="19"/>
      <c r="T1953" s="19"/>
      <c r="U1953" s="19"/>
      <c r="V1953" s="19"/>
      <c r="W1953" s="21"/>
    </row>
    <row r="1954" spans="14:23">
      <c r="N1954" s="21"/>
      <c r="O1954" s="21"/>
      <c r="Q1954" s="21"/>
      <c r="R1954" s="19"/>
      <c r="S1954" s="19"/>
      <c r="T1954" s="19"/>
      <c r="U1954" s="19"/>
      <c r="V1954" s="19"/>
      <c r="W1954" s="21"/>
    </row>
    <row r="1955" spans="14:23">
      <c r="N1955" s="21"/>
      <c r="O1955" s="21"/>
      <c r="Q1955" s="21"/>
      <c r="R1955" s="19"/>
      <c r="S1955" s="19"/>
      <c r="T1955" s="19"/>
      <c r="U1955" s="19"/>
      <c r="V1955" s="19"/>
      <c r="W1955" s="21"/>
    </row>
    <row r="1956" spans="14:23">
      <c r="N1956" s="21"/>
      <c r="O1956" s="21"/>
      <c r="Q1956" s="21"/>
      <c r="R1956" s="19"/>
      <c r="S1956" s="19"/>
      <c r="T1956" s="19"/>
      <c r="U1956" s="19"/>
      <c r="V1956" s="19"/>
      <c r="W1956" s="21"/>
    </row>
    <row r="1957" spans="14:23">
      <c r="N1957" s="21"/>
      <c r="O1957" s="21"/>
      <c r="Q1957" s="21"/>
      <c r="R1957" s="19"/>
      <c r="S1957" s="19"/>
      <c r="T1957" s="19"/>
      <c r="U1957" s="19"/>
      <c r="V1957" s="19"/>
      <c r="W1957" s="21"/>
    </row>
    <row r="1958" spans="14:23">
      <c r="N1958" s="21"/>
      <c r="O1958" s="21"/>
      <c r="Q1958" s="21"/>
      <c r="R1958" s="19"/>
      <c r="S1958" s="19"/>
      <c r="T1958" s="19"/>
      <c r="U1958" s="19"/>
      <c r="V1958" s="19"/>
      <c r="W1958" s="21"/>
    </row>
    <row r="1959" spans="14:23">
      <c r="N1959" s="21"/>
      <c r="O1959" s="21"/>
      <c r="Q1959" s="21"/>
      <c r="R1959" s="19"/>
      <c r="S1959" s="19"/>
      <c r="T1959" s="19"/>
      <c r="U1959" s="19"/>
      <c r="V1959" s="19"/>
      <c r="W1959" s="21"/>
    </row>
    <row r="1960" spans="14:23">
      <c r="N1960" s="21"/>
      <c r="O1960" s="21"/>
      <c r="Q1960" s="21"/>
      <c r="R1960" s="19"/>
      <c r="S1960" s="19"/>
      <c r="T1960" s="19"/>
      <c r="U1960" s="19"/>
      <c r="V1960" s="19"/>
      <c r="W1960" s="21"/>
    </row>
    <row r="1961" spans="14:23">
      <c r="N1961" s="21"/>
      <c r="O1961" s="21"/>
      <c r="Q1961" s="21"/>
      <c r="R1961" s="19"/>
      <c r="S1961" s="19"/>
      <c r="T1961" s="19"/>
      <c r="U1961" s="19"/>
      <c r="V1961" s="19"/>
      <c r="W1961" s="21"/>
    </row>
    <row r="1962" spans="14:23">
      <c r="N1962" s="21"/>
      <c r="O1962" s="21"/>
      <c r="Q1962" s="21"/>
      <c r="R1962" s="19"/>
      <c r="S1962" s="19"/>
      <c r="T1962" s="19"/>
      <c r="U1962" s="19"/>
      <c r="V1962" s="19"/>
      <c r="W1962" s="21"/>
    </row>
    <row r="1963" spans="14:23">
      <c r="N1963" s="21"/>
      <c r="O1963" s="21"/>
      <c r="Q1963" s="21"/>
      <c r="R1963" s="19"/>
      <c r="S1963" s="19"/>
      <c r="T1963" s="19"/>
      <c r="U1963" s="19"/>
      <c r="V1963" s="19"/>
      <c r="W1963" s="21"/>
    </row>
    <row r="1964" spans="14:23">
      <c r="N1964" s="21"/>
      <c r="O1964" s="21"/>
      <c r="Q1964" s="21"/>
      <c r="R1964" s="19"/>
      <c r="S1964" s="19"/>
      <c r="T1964" s="19"/>
      <c r="U1964" s="19"/>
      <c r="V1964" s="19"/>
      <c r="W1964" s="21"/>
    </row>
    <row r="1965" spans="14:23">
      <c r="N1965" s="21"/>
      <c r="O1965" s="21"/>
      <c r="Q1965" s="21"/>
      <c r="R1965" s="19"/>
      <c r="S1965" s="19"/>
      <c r="T1965" s="19"/>
      <c r="U1965" s="19"/>
      <c r="V1965" s="19"/>
      <c r="W1965" s="21"/>
    </row>
    <row r="1966" spans="14:23">
      <c r="N1966" s="21"/>
      <c r="O1966" s="21"/>
      <c r="Q1966" s="21"/>
      <c r="R1966" s="19"/>
      <c r="S1966" s="19"/>
      <c r="T1966" s="19"/>
      <c r="U1966" s="19"/>
      <c r="V1966" s="19"/>
      <c r="W1966" s="21"/>
    </row>
    <row r="1967" spans="14:23">
      <c r="N1967" s="21"/>
      <c r="O1967" s="21"/>
      <c r="Q1967" s="21"/>
      <c r="R1967" s="19"/>
      <c r="S1967" s="19"/>
      <c r="T1967" s="19"/>
      <c r="U1967" s="19"/>
      <c r="V1967" s="19"/>
      <c r="W1967" s="21"/>
    </row>
    <row r="1968" spans="14:23">
      <c r="N1968" s="21"/>
      <c r="O1968" s="21"/>
      <c r="Q1968" s="21"/>
      <c r="R1968" s="19"/>
      <c r="S1968" s="19"/>
      <c r="T1968" s="19"/>
      <c r="U1968" s="19"/>
      <c r="V1968" s="19"/>
      <c r="W1968" s="21"/>
    </row>
    <row r="1969" spans="14:23">
      <c r="N1969" s="21"/>
      <c r="O1969" s="21"/>
      <c r="Q1969" s="21"/>
      <c r="R1969" s="19"/>
      <c r="S1969" s="19"/>
      <c r="T1969" s="19"/>
      <c r="U1969" s="19"/>
      <c r="V1969" s="19"/>
      <c r="W1969" s="21"/>
    </row>
    <row r="1970" spans="14:23">
      <c r="N1970" s="21"/>
      <c r="O1970" s="21"/>
      <c r="Q1970" s="21"/>
      <c r="R1970" s="19"/>
      <c r="S1970" s="19"/>
      <c r="T1970" s="19"/>
      <c r="U1970" s="19"/>
      <c r="V1970" s="19"/>
      <c r="W1970" s="21"/>
    </row>
    <row r="1971" spans="14:23">
      <c r="N1971" s="21"/>
      <c r="O1971" s="21"/>
      <c r="Q1971" s="21"/>
      <c r="R1971" s="19"/>
      <c r="S1971" s="19"/>
      <c r="T1971" s="19"/>
      <c r="U1971" s="19"/>
      <c r="V1971" s="19"/>
      <c r="W1971" s="21"/>
    </row>
    <row r="1972" spans="14:23">
      <c r="N1972" s="21"/>
      <c r="O1972" s="21"/>
      <c r="Q1972" s="21"/>
      <c r="R1972" s="19"/>
      <c r="S1972" s="19"/>
      <c r="T1972" s="19"/>
      <c r="U1972" s="19"/>
      <c r="V1972" s="19"/>
      <c r="W1972" s="21"/>
    </row>
    <row r="1973" spans="14:23">
      <c r="N1973" s="21"/>
      <c r="O1973" s="21"/>
      <c r="Q1973" s="21"/>
      <c r="R1973" s="19"/>
      <c r="S1973" s="19"/>
      <c r="T1973" s="19"/>
      <c r="U1973" s="19"/>
      <c r="V1973" s="19"/>
      <c r="W1973" s="21"/>
    </row>
    <row r="1974" spans="14:23">
      <c r="N1974" s="21"/>
      <c r="O1974" s="21"/>
      <c r="Q1974" s="21"/>
      <c r="R1974" s="19"/>
      <c r="S1974" s="19"/>
      <c r="T1974" s="19"/>
      <c r="U1974" s="19"/>
      <c r="V1974" s="19"/>
      <c r="W1974" s="21"/>
    </row>
    <row r="1975" spans="14:23">
      <c r="N1975" s="21"/>
      <c r="O1975" s="21"/>
      <c r="Q1975" s="21"/>
      <c r="R1975" s="19"/>
      <c r="S1975" s="19"/>
      <c r="T1975" s="19"/>
      <c r="U1975" s="19"/>
      <c r="V1975" s="19"/>
      <c r="W1975" s="21"/>
    </row>
    <row r="1976" spans="14:23">
      <c r="N1976" s="21"/>
      <c r="O1976" s="21"/>
      <c r="Q1976" s="21"/>
      <c r="R1976" s="19"/>
      <c r="S1976" s="19"/>
      <c r="T1976" s="19"/>
      <c r="U1976" s="19"/>
      <c r="V1976" s="19"/>
      <c r="W1976" s="21"/>
    </row>
    <row r="1977" spans="14:23">
      <c r="N1977" s="21"/>
      <c r="O1977" s="21"/>
      <c r="Q1977" s="21"/>
      <c r="R1977" s="19"/>
      <c r="S1977" s="19"/>
      <c r="T1977" s="19"/>
      <c r="U1977" s="19"/>
      <c r="V1977" s="19"/>
      <c r="W1977" s="21"/>
    </row>
    <row r="1978" spans="14:23">
      <c r="N1978" s="21"/>
      <c r="O1978" s="21"/>
      <c r="Q1978" s="21"/>
      <c r="R1978" s="19"/>
      <c r="S1978" s="19"/>
      <c r="T1978" s="19"/>
      <c r="U1978" s="19"/>
      <c r="V1978" s="19"/>
      <c r="W1978" s="21"/>
    </row>
    <row r="1979" spans="14:23">
      <c r="N1979" s="21"/>
      <c r="O1979" s="21"/>
      <c r="Q1979" s="21"/>
      <c r="R1979" s="19"/>
      <c r="S1979" s="19"/>
      <c r="T1979" s="19"/>
      <c r="U1979" s="19"/>
      <c r="V1979" s="19"/>
      <c r="W1979" s="21"/>
    </row>
    <row r="1980" spans="14:23">
      <c r="N1980" s="21"/>
      <c r="O1980" s="21"/>
      <c r="Q1980" s="21"/>
      <c r="R1980" s="19"/>
      <c r="S1980" s="19"/>
      <c r="T1980" s="19"/>
      <c r="U1980" s="19"/>
      <c r="V1980" s="19"/>
      <c r="W1980" s="21"/>
    </row>
    <row r="1981" spans="14:23">
      <c r="N1981" s="21"/>
      <c r="O1981" s="21"/>
      <c r="Q1981" s="21"/>
      <c r="R1981" s="19"/>
      <c r="S1981" s="19"/>
      <c r="T1981" s="19"/>
      <c r="U1981" s="19"/>
      <c r="V1981" s="19"/>
      <c r="W1981" s="21"/>
    </row>
    <row r="1982" spans="14:23">
      <c r="N1982" s="21"/>
      <c r="O1982" s="21"/>
      <c r="Q1982" s="21"/>
      <c r="R1982" s="19"/>
      <c r="S1982" s="19"/>
      <c r="T1982" s="19"/>
      <c r="U1982" s="19"/>
      <c r="V1982" s="19"/>
      <c r="W1982" s="21"/>
    </row>
    <row r="1983" spans="14:23">
      <c r="N1983" s="21"/>
      <c r="O1983" s="21"/>
      <c r="Q1983" s="21"/>
      <c r="R1983" s="19"/>
      <c r="S1983" s="19"/>
      <c r="T1983" s="19"/>
      <c r="U1983" s="19"/>
      <c r="V1983" s="19"/>
      <c r="W1983" s="21"/>
    </row>
    <row r="1984" spans="14:23">
      <c r="N1984" s="21"/>
      <c r="O1984" s="21"/>
      <c r="Q1984" s="21"/>
      <c r="R1984" s="19"/>
      <c r="S1984" s="19"/>
      <c r="T1984" s="19"/>
      <c r="U1984" s="19"/>
      <c r="V1984" s="19"/>
      <c r="W1984" s="21"/>
    </row>
    <row r="1985" spans="14:23">
      <c r="N1985" s="21"/>
      <c r="O1985" s="21"/>
      <c r="Q1985" s="21"/>
      <c r="R1985" s="19"/>
      <c r="S1985" s="19"/>
      <c r="T1985" s="19"/>
      <c r="U1985" s="19"/>
      <c r="V1985" s="19"/>
      <c r="W1985" s="21"/>
    </row>
    <row r="1986" spans="14:23">
      <c r="N1986" s="21"/>
      <c r="O1986" s="21"/>
      <c r="Q1986" s="21"/>
      <c r="R1986" s="19"/>
      <c r="S1986" s="19"/>
      <c r="T1986" s="19"/>
      <c r="U1986" s="19"/>
      <c r="V1986" s="19"/>
      <c r="W1986" s="21"/>
    </row>
    <row r="1987" spans="14:23">
      <c r="N1987" s="21"/>
      <c r="O1987" s="21"/>
      <c r="Q1987" s="21"/>
      <c r="R1987" s="19"/>
      <c r="S1987" s="19"/>
      <c r="T1987" s="19"/>
      <c r="U1987" s="19"/>
      <c r="V1987" s="19"/>
      <c r="W1987" s="21"/>
    </row>
    <row r="1988" spans="14:23">
      <c r="N1988" s="21"/>
      <c r="O1988" s="21"/>
      <c r="Q1988" s="21"/>
      <c r="R1988" s="19"/>
      <c r="S1988" s="19"/>
      <c r="T1988" s="19"/>
      <c r="U1988" s="19"/>
      <c r="V1988" s="19"/>
      <c r="W1988" s="21"/>
    </row>
    <row r="1989" spans="14:23">
      <c r="N1989" s="21"/>
      <c r="O1989" s="21"/>
      <c r="Q1989" s="21"/>
      <c r="R1989" s="19"/>
      <c r="S1989" s="19"/>
      <c r="T1989" s="19"/>
      <c r="U1989" s="19"/>
      <c r="V1989" s="19"/>
      <c r="W1989" s="21"/>
    </row>
    <row r="1990" spans="14:23">
      <c r="N1990" s="21"/>
      <c r="O1990" s="21"/>
      <c r="Q1990" s="21"/>
      <c r="R1990" s="19"/>
      <c r="S1990" s="19"/>
      <c r="T1990" s="19"/>
      <c r="U1990" s="19"/>
      <c r="V1990" s="19"/>
      <c r="W1990" s="21"/>
    </row>
    <row r="1991" spans="14:23">
      <c r="N1991" s="21"/>
      <c r="O1991" s="21"/>
      <c r="Q1991" s="21"/>
      <c r="R1991" s="19"/>
      <c r="S1991" s="19"/>
      <c r="T1991" s="19"/>
      <c r="U1991" s="19"/>
      <c r="V1991" s="19"/>
      <c r="W1991" s="21"/>
    </row>
    <row r="1992" spans="14:23">
      <c r="N1992" s="21"/>
      <c r="O1992" s="21"/>
      <c r="Q1992" s="21"/>
      <c r="R1992" s="19"/>
      <c r="S1992" s="19"/>
      <c r="T1992" s="19"/>
      <c r="U1992" s="19"/>
      <c r="V1992" s="19"/>
      <c r="W1992" s="21"/>
    </row>
    <row r="1993" spans="14:23">
      <c r="N1993" s="21"/>
      <c r="O1993" s="21"/>
      <c r="Q1993" s="21"/>
      <c r="R1993" s="19"/>
      <c r="S1993" s="19"/>
      <c r="T1993" s="19"/>
      <c r="U1993" s="19"/>
      <c r="V1993" s="19"/>
      <c r="W1993" s="21"/>
    </row>
    <row r="1994" spans="14:23">
      <c r="N1994" s="21"/>
      <c r="O1994" s="21"/>
      <c r="Q1994" s="21"/>
      <c r="R1994" s="19"/>
      <c r="S1994" s="19"/>
      <c r="T1994" s="19"/>
      <c r="U1994" s="19"/>
      <c r="V1994" s="19"/>
      <c r="W1994" s="21"/>
    </row>
    <row r="1995" spans="14:23">
      <c r="N1995" s="21"/>
      <c r="O1995" s="21"/>
      <c r="Q1995" s="21"/>
      <c r="R1995" s="19"/>
      <c r="S1995" s="19"/>
      <c r="T1995" s="19"/>
      <c r="U1995" s="19"/>
      <c r="V1995" s="19"/>
      <c r="W1995" s="21"/>
    </row>
    <row r="1996" spans="14:23">
      <c r="N1996" s="21"/>
      <c r="O1996" s="21"/>
      <c r="Q1996" s="21"/>
      <c r="R1996" s="19"/>
      <c r="S1996" s="19"/>
      <c r="T1996" s="19"/>
      <c r="U1996" s="19"/>
      <c r="V1996" s="19"/>
      <c r="W1996" s="21"/>
    </row>
    <row r="1997" spans="14:23">
      <c r="N1997" s="21"/>
      <c r="O1997" s="21"/>
      <c r="Q1997" s="21"/>
      <c r="R1997" s="19"/>
      <c r="S1997" s="19"/>
      <c r="T1997" s="19"/>
      <c r="U1997" s="19"/>
      <c r="V1997" s="19"/>
      <c r="W1997" s="21"/>
    </row>
    <row r="1998" spans="14:23">
      <c r="N1998" s="21"/>
      <c r="O1998" s="21"/>
      <c r="Q1998" s="21"/>
      <c r="R1998" s="19"/>
      <c r="S1998" s="19"/>
      <c r="T1998" s="19"/>
      <c r="U1998" s="19"/>
      <c r="V1998" s="19"/>
      <c r="W1998" s="21"/>
    </row>
    <row r="1999" spans="14:23">
      <c r="N1999" s="21"/>
      <c r="O1999" s="21"/>
      <c r="Q1999" s="21"/>
      <c r="R1999" s="19"/>
      <c r="S1999" s="19"/>
      <c r="T1999" s="19"/>
      <c r="U1999" s="19"/>
      <c r="V1999" s="19"/>
      <c r="W1999" s="21"/>
    </row>
    <row r="2000" spans="14:23">
      <c r="N2000" s="21"/>
      <c r="O2000" s="21"/>
      <c r="Q2000" s="21"/>
      <c r="R2000" s="19"/>
      <c r="S2000" s="19"/>
      <c r="T2000" s="19"/>
      <c r="U2000" s="19"/>
      <c r="V2000" s="19"/>
      <c r="W2000" s="21"/>
    </row>
    <row r="2001" spans="14:23">
      <c r="N2001" s="21"/>
      <c r="O2001" s="21"/>
      <c r="Q2001" s="21"/>
      <c r="R2001" s="19"/>
      <c r="S2001" s="19"/>
      <c r="T2001" s="19"/>
      <c r="U2001" s="19"/>
      <c r="V2001" s="19"/>
      <c r="W2001" s="21"/>
    </row>
    <row r="2002" spans="14:23">
      <c r="N2002" s="21"/>
      <c r="O2002" s="21"/>
      <c r="Q2002" s="21"/>
      <c r="R2002" s="19"/>
      <c r="S2002" s="19"/>
      <c r="T2002" s="19"/>
      <c r="U2002" s="19"/>
      <c r="V2002" s="19"/>
      <c r="W2002" s="21"/>
    </row>
    <row r="2003" spans="14:23">
      <c r="N2003" s="21"/>
      <c r="O2003" s="21"/>
      <c r="Q2003" s="21"/>
      <c r="R2003" s="19"/>
      <c r="S2003" s="19"/>
      <c r="T2003" s="19"/>
      <c r="U2003" s="19"/>
      <c r="V2003" s="19"/>
      <c r="W2003" s="21"/>
    </row>
    <row r="2004" spans="14:23">
      <c r="N2004" s="21"/>
      <c r="O2004" s="21"/>
      <c r="Q2004" s="21"/>
      <c r="R2004" s="19"/>
      <c r="S2004" s="19"/>
      <c r="T2004" s="19"/>
      <c r="U2004" s="19"/>
      <c r="V2004" s="19"/>
      <c r="W2004" s="21"/>
    </row>
    <row r="2005" spans="14:23">
      <c r="N2005" s="21"/>
      <c r="O2005" s="21"/>
      <c r="Q2005" s="21"/>
      <c r="R2005" s="19"/>
      <c r="S2005" s="19"/>
      <c r="T2005" s="19"/>
      <c r="U2005" s="19"/>
      <c r="V2005" s="19"/>
      <c r="W2005" s="21"/>
    </row>
    <row r="2006" spans="14:23">
      <c r="N2006" s="21"/>
      <c r="O2006" s="21"/>
      <c r="Q2006" s="21"/>
      <c r="R2006" s="19"/>
      <c r="S2006" s="19"/>
      <c r="T2006" s="19"/>
      <c r="U2006" s="19"/>
      <c r="V2006" s="19"/>
      <c r="W2006" s="21"/>
    </row>
    <row r="2007" spans="14:23">
      <c r="N2007" s="21"/>
      <c r="O2007" s="21"/>
      <c r="Q2007" s="21"/>
      <c r="R2007" s="19"/>
      <c r="S2007" s="19"/>
      <c r="T2007" s="19"/>
      <c r="U2007" s="19"/>
      <c r="V2007" s="19"/>
      <c r="W2007" s="21"/>
    </row>
    <row r="2008" spans="14:23">
      <c r="N2008" s="21"/>
      <c r="O2008" s="21"/>
      <c r="Q2008" s="21"/>
      <c r="R2008" s="19"/>
      <c r="S2008" s="19"/>
      <c r="T2008" s="19"/>
      <c r="U2008" s="19"/>
      <c r="V2008" s="19"/>
      <c r="W2008" s="21"/>
    </row>
    <row r="2009" spans="14:23">
      <c r="N2009" s="21"/>
      <c r="O2009" s="21"/>
      <c r="Q2009" s="21"/>
      <c r="R2009" s="19"/>
      <c r="S2009" s="19"/>
      <c r="T2009" s="19"/>
      <c r="U2009" s="19"/>
      <c r="V2009" s="19"/>
      <c r="W2009" s="21"/>
    </row>
    <row r="2010" spans="14:23">
      <c r="N2010" s="21"/>
      <c r="O2010" s="21"/>
      <c r="Q2010" s="21"/>
      <c r="R2010" s="19"/>
      <c r="S2010" s="19"/>
      <c r="T2010" s="19"/>
      <c r="U2010" s="19"/>
      <c r="V2010" s="19"/>
      <c r="W2010" s="21"/>
    </row>
    <row r="2011" spans="14:23">
      <c r="N2011" s="21"/>
      <c r="O2011" s="21"/>
      <c r="Q2011" s="21"/>
      <c r="R2011" s="19"/>
      <c r="S2011" s="19"/>
      <c r="T2011" s="19"/>
      <c r="U2011" s="19"/>
      <c r="V2011" s="19"/>
      <c r="W2011" s="21"/>
    </row>
    <row r="2012" spans="14:23">
      <c r="N2012" s="21"/>
      <c r="O2012" s="21"/>
      <c r="Q2012" s="21"/>
      <c r="R2012" s="19"/>
      <c r="S2012" s="19"/>
      <c r="T2012" s="19"/>
      <c r="U2012" s="19"/>
      <c r="V2012" s="19"/>
      <c r="W2012" s="21"/>
    </row>
    <row r="2013" spans="14:23">
      <c r="N2013" s="21"/>
      <c r="O2013" s="21"/>
      <c r="Q2013" s="21"/>
      <c r="R2013" s="19"/>
      <c r="S2013" s="19"/>
      <c r="T2013" s="19"/>
      <c r="U2013" s="19"/>
      <c r="V2013" s="19"/>
      <c r="W2013" s="21"/>
    </row>
    <row r="2014" spans="14:23">
      <c r="N2014" s="21"/>
      <c r="O2014" s="21"/>
      <c r="Q2014" s="21"/>
      <c r="R2014" s="19"/>
      <c r="S2014" s="19"/>
      <c r="T2014" s="19"/>
      <c r="U2014" s="19"/>
      <c r="V2014" s="19"/>
      <c r="W2014" s="21"/>
    </row>
    <row r="2015" spans="14:23">
      <c r="N2015" s="21"/>
      <c r="O2015" s="21"/>
      <c r="Q2015" s="21"/>
      <c r="R2015" s="19"/>
      <c r="S2015" s="19"/>
      <c r="T2015" s="19"/>
      <c r="U2015" s="19"/>
      <c r="V2015" s="19"/>
      <c r="W2015" s="21"/>
    </row>
    <row r="2016" spans="14:23">
      <c r="N2016" s="21"/>
      <c r="O2016" s="21"/>
      <c r="Q2016" s="21"/>
      <c r="R2016" s="19"/>
      <c r="S2016" s="19"/>
      <c r="T2016" s="19"/>
      <c r="U2016" s="19"/>
      <c r="V2016" s="19"/>
      <c r="W2016" s="21"/>
    </row>
    <row r="2017" spans="14:23">
      <c r="N2017" s="21"/>
      <c r="O2017" s="21"/>
      <c r="Q2017" s="21"/>
      <c r="R2017" s="19"/>
      <c r="S2017" s="19"/>
      <c r="T2017" s="19"/>
      <c r="U2017" s="19"/>
      <c r="V2017" s="19"/>
      <c r="W2017" s="21"/>
    </row>
    <row r="2018" spans="14:23">
      <c r="N2018" s="21"/>
      <c r="O2018" s="21"/>
      <c r="Q2018" s="21"/>
      <c r="R2018" s="19"/>
      <c r="S2018" s="19"/>
      <c r="T2018" s="19"/>
      <c r="U2018" s="19"/>
      <c r="V2018" s="19"/>
      <c r="W2018" s="21"/>
    </row>
    <row r="2019" spans="14:23">
      <c r="N2019" s="21"/>
      <c r="O2019" s="21"/>
      <c r="Q2019" s="21"/>
      <c r="R2019" s="19"/>
      <c r="S2019" s="19"/>
      <c r="T2019" s="19"/>
      <c r="U2019" s="19"/>
      <c r="V2019" s="19"/>
      <c r="W2019" s="21"/>
    </row>
    <row r="2020" spans="14:23">
      <c r="N2020" s="21"/>
      <c r="O2020" s="21"/>
      <c r="Q2020" s="21"/>
      <c r="R2020" s="19"/>
      <c r="S2020" s="19"/>
      <c r="T2020" s="19"/>
      <c r="U2020" s="19"/>
      <c r="V2020" s="19"/>
      <c r="W2020" s="21"/>
    </row>
    <row r="2021" spans="14:23">
      <c r="N2021" s="21"/>
      <c r="O2021" s="21"/>
      <c r="Q2021" s="21"/>
      <c r="R2021" s="19"/>
      <c r="S2021" s="19"/>
      <c r="T2021" s="19"/>
      <c r="U2021" s="19"/>
      <c r="V2021" s="19"/>
      <c r="W2021" s="21"/>
    </row>
    <row r="2022" spans="14:23">
      <c r="N2022" s="21"/>
      <c r="O2022" s="21"/>
      <c r="Q2022" s="21"/>
      <c r="R2022" s="19"/>
      <c r="S2022" s="19"/>
      <c r="T2022" s="19"/>
      <c r="U2022" s="19"/>
      <c r="V2022" s="19"/>
      <c r="W2022" s="21"/>
    </row>
    <row r="2023" spans="14:23">
      <c r="N2023" s="21"/>
      <c r="O2023" s="21"/>
      <c r="Q2023" s="21"/>
      <c r="R2023" s="19"/>
      <c r="S2023" s="19"/>
      <c r="T2023" s="19"/>
      <c r="U2023" s="19"/>
      <c r="V2023" s="19"/>
      <c r="W2023" s="21"/>
    </row>
    <row r="2024" spans="14:23">
      <c r="N2024" s="21"/>
      <c r="O2024" s="21"/>
      <c r="Q2024" s="21"/>
      <c r="R2024" s="19"/>
      <c r="S2024" s="19"/>
      <c r="T2024" s="19"/>
      <c r="U2024" s="19"/>
      <c r="V2024" s="19"/>
      <c r="W2024" s="21"/>
    </row>
    <row r="2025" spans="14:23">
      <c r="N2025" s="21"/>
      <c r="O2025" s="21"/>
      <c r="Q2025" s="21"/>
      <c r="R2025" s="19"/>
      <c r="S2025" s="19"/>
      <c r="T2025" s="19"/>
      <c r="U2025" s="19"/>
      <c r="V2025" s="19"/>
      <c r="W2025" s="21"/>
    </row>
    <row r="2026" spans="14:23">
      <c r="N2026" s="21"/>
      <c r="O2026" s="21"/>
      <c r="Q2026" s="21"/>
      <c r="R2026" s="19"/>
      <c r="S2026" s="19"/>
      <c r="T2026" s="19"/>
      <c r="U2026" s="19"/>
      <c r="V2026" s="19"/>
      <c r="W2026" s="21"/>
    </row>
    <row r="2027" spans="14:23">
      <c r="N2027" s="21"/>
      <c r="O2027" s="21"/>
      <c r="Q2027" s="21"/>
      <c r="R2027" s="19"/>
      <c r="S2027" s="19"/>
      <c r="T2027" s="19"/>
      <c r="U2027" s="19"/>
      <c r="V2027" s="19"/>
      <c r="W2027" s="21"/>
    </row>
    <row r="2028" spans="14:23">
      <c r="N2028" s="21"/>
      <c r="O2028" s="21"/>
      <c r="Q2028" s="21"/>
      <c r="R2028" s="19"/>
      <c r="S2028" s="19"/>
      <c r="T2028" s="19"/>
      <c r="U2028" s="19"/>
      <c r="V2028" s="19"/>
      <c r="W2028" s="21"/>
    </row>
    <row r="2029" spans="14:23">
      <c r="N2029" s="21"/>
      <c r="O2029" s="21"/>
      <c r="Q2029" s="21"/>
      <c r="R2029" s="19"/>
      <c r="S2029" s="19"/>
      <c r="T2029" s="19"/>
      <c r="U2029" s="19"/>
      <c r="V2029" s="19"/>
      <c r="W2029" s="21"/>
    </row>
    <row r="2030" spans="14:23">
      <c r="N2030" s="21"/>
      <c r="O2030" s="21"/>
      <c r="Q2030" s="21"/>
      <c r="R2030" s="19"/>
      <c r="S2030" s="19"/>
      <c r="T2030" s="19"/>
      <c r="U2030" s="19"/>
      <c r="V2030" s="19"/>
      <c r="W2030" s="21"/>
    </row>
    <row r="2031" spans="14:23">
      <c r="N2031" s="21"/>
      <c r="O2031" s="21"/>
      <c r="Q2031" s="21"/>
      <c r="R2031" s="19"/>
      <c r="S2031" s="19"/>
      <c r="T2031" s="19"/>
      <c r="U2031" s="19"/>
      <c r="V2031" s="19"/>
      <c r="W2031" s="21"/>
    </row>
    <row r="2032" spans="14:23">
      <c r="N2032" s="21"/>
      <c r="O2032" s="21"/>
      <c r="Q2032" s="21"/>
      <c r="R2032" s="19"/>
      <c r="S2032" s="19"/>
      <c r="T2032" s="19"/>
      <c r="U2032" s="19"/>
      <c r="V2032" s="19"/>
      <c r="W2032" s="21"/>
    </row>
    <row r="2033" spans="14:23">
      <c r="N2033" s="21"/>
      <c r="O2033" s="21"/>
      <c r="Q2033" s="21"/>
      <c r="R2033" s="19"/>
      <c r="S2033" s="19"/>
      <c r="T2033" s="19"/>
      <c r="U2033" s="19"/>
      <c r="V2033" s="19"/>
      <c r="W2033" s="21"/>
    </row>
    <row r="2034" spans="14:23">
      <c r="N2034" s="21"/>
      <c r="O2034" s="21"/>
      <c r="Q2034" s="21"/>
      <c r="R2034" s="19"/>
      <c r="S2034" s="19"/>
      <c r="T2034" s="19"/>
      <c r="U2034" s="19"/>
      <c r="V2034" s="19"/>
      <c r="W2034" s="21"/>
    </row>
    <row r="2035" spans="14:23">
      <c r="N2035" s="21"/>
      <c r="O2035" s="21"/>
      <c r="Q2035" s="21"/>
      <c r="R2035" s="19"/>
      <c r="S2035" s="19"/>
      <c r="T2035" s="19"/>
      <c r="U2035" s="19"/>
      <c r="V2035" s="19"/>
      <c r="W2035" s="21"/>
    </row>
    <row r="2036" spans="14:23">
      <c r="N2036" s="21"/>
      <c r="O2036" s="21"/>
      <c r="Q2036" s="21"/>
      <c r="R2036" s="19"/>
      <c r="S2036" s="19"/>
      <c r="T2036" s="19"/>
      <c r="U2036" s="19"/>
      <c r="V2036" s="19"/>
      <c r="W2036" s="21"/>
    </row>
    <row r="2037" spans="14:23">
      <c r="N2037" s="21"/>
      <c r="O2037" s="21"/>
      <c r="Q2037" s="21"/>
      <c r="R2037" s="19"/>
      <c r="S2037" s="19"/>
      <c r="T2037" s="19"/>
      <c r="U2037" s="19"/>
      <c r="V2037" s="19"/>
      <c r="W2037" s="21"/>
    </row>
    <row r="2038" spans="14:23">
      <c r="N2038" s="21"/>
      <c r="O2038" s="21"/>
      <c r="Q2038" s="21"/>
      <c r="R2038" s="19"/>
      <c r="S2038" s="19"/>
      <c r="T2038" s="19"/>
      <c r="U2038" s="19"/>
      <c r="V2038" s="19"/>
      <c r="W2038" s="21"/>
    </row>
    <row r="2039" spans="14:23">
      <c r="N2039" s="21"/>
      <c r="O2039" s="21"/>
      <c r="Q2039" s="21"/>
      <c r="R2039" s="19"/>
      <c r="S2039" s="19"/>
      <c r="T2039" s="19"/>
      <c r="U2039" s="19"/>
      <c r="V2039" s="19"/>
      <c r="W2039" s="21"/>
    </row>
    <row r="2040" spans="14:23">
      <c r="N2040" s="21"/>
      <c r="O2040" s="21"/>
      <c r="Q2040" s="21"/>
      <c r="R2040" s="19"/>
      <c r="S2040" s="19"/>
      <c r="T2040" s="19"/>
      <c r="U2040" s="19"/>
      <c r="V2040" s="19"/>
      <c r="W2040" s="21"/>
    </row>
    <row r="2041" spans="14:23">
      <c r="N2041" s="21"/>
      <c r="O2041" s="21"/>
      <c r="Q2041" s="21"/>
      <c r="R2041" s="19"/>
      <c r="S2041" s="19"/>
      <c r="T2041" s="19"/>
      <c r="U2041" s="19"/>
      <c r="V2041" s="19"/>
      <c r="W2041" s="21"/>
    </row>
    <row r="2042" spans="14:23">
      <c r="N2042" s="21"/>
      <c r="O2042" s="21"/>
      <c r="Q2042" s="21"/>
      <c r="R2042" s="19"/>
      <c r="S2042" s="19"/>
      <c r="T2042" s="19"/>
      <c r="U2042" s="19"/>
      <c r="V2042" s="19"/>
      <c r="W2042" s="21"/>
    </row>
    <row r="2043" spans="14:23">
      <c r="N2043" s="21"/>
      <c r="O2043" s="21"/>
      <c r="Q2043" s="21"/>
      <c r="R2043" s="19"/>
      <c r="S2043" s="19"/>
      <c r="T2043" s="19"/>
      <c r="U2043" s="19"/>
      <c r="V2043" s="19"/>
      <c r="W2043" s="21"/>
    </row>
    <row r="2044" spans="14:23">
      <c r="N2044" s="21"/>
      <c r="O2044" s="21"/>
      <c r="Q2044" s="21"/>
      <c r="R2044" s="19"/>
      <c r="S2044" s="19"/>
      <c r="T2044" s="19"/>
      <c r="U2044" s="19"/>
      <c r="V2044" s="19"/>
      <c r="W2044" s="21"/>
    </row>
    <row r="2045" spans="14:23">
      <c r="N2045" s="21"/>
      <c r="O2045" s="21"/>
      <c r="Q2045" s="21"/>
      <c r="R2045" s="19"/>
      <c r="S2045" s="19"/>
      <c r="T2045" s="19"/>
      <c r="U2045" s="19"/>
      <c r="V2045" s="19"/>
      <c r="W2045" s="21"/>
    </row>
    <row r="2046" spans="14:23">
      <c r="N2046" s="21"/>
      <c r="O2046" s="21"/>
      <c r="Q2046" s="21"/>
      <c r="R2046" s="19"/>
      <c r="S2046" s="19"/>
      <c r="T2046" s="19"/>
      <c r="U2046" s="19"/>
      <c r="V2046" s="19"/>
      <c r="W2046" s="21"/>
    </row>
    <row r="2047" spans="14:23">
      <c r="N2047" s="21"/>
      <c r="O2047" s="21"/>
      <c r="Q2047" s="21"/>
      <c r="R2047" s="19"/>
      <c r="S2047" s="19"/>
      <c r="T2047" s="19"/>
      <c r="U2047" s="19"/>
      <c r="V2047" s="19"/>
      <c r="W2047" s="21"/>
    </row>
    <row r="2048" spans="14:23">
      <c r="N2048" s="21"/>
      <c r="O2048" s="21"/>
      <c r="Q2048" s="21"/>
      <c r="R2048" s="19"/>
      <c r="S2048" s="19"/>
      <c r="T2048" s="19"/>
      <c r="U2048" s="19"/>
      <c r="V2048" s="19"/>
      <c r="W2048" s="21"/>
    </row>
    <row r="2049" spans="14:23">
      <c r="N2049" s="21"/>
      <c r="O2049" s="21"/>
      <c r="Q2049" s="21"/>
      <c r="R2049" s="19"/>
      <c r="S2049" s="19"/>
      <c r="T2049" s="19"/>
      <c r="U2049" s="19"/>
      <c r="V2049" s="19"/>
      <c r="W2049" s="21"/>
    </row>
    <row r="2050" spans="14:23">
      <c r="N2050" s="21"/>
      <c r="O2050" s="21"/>
      <c r="Q2050" s="21"/>
      <c r="R2050" s="19"/>
      <c r="S2050" s="19"/>
      <c r="T2050" s="19"/>
      <c r="U2050" s="19"/>
      <c r="V2050" s="19"/>
      <c r="W2050" s="21"/>
    </row>
    <row r="2051" spans="14:23">
      <c r="N2051" s="21"/>
      <c r="O2051" s="21"/>
      <c r="Q2051" s="21"/>
      <c r="R2051" s="19"/>
      <c r="S2051" s="19"/>
      <c r="T2051" s="19"/>
      <c r="U2051" s="19"/>
      <c r="V2051" s="19"/>
      <c r="W2051" s="21"/>
    </row>
    <row r="2052" spans="14:23">
      <c r="N2052" s="21"/>
      <c r="O2052" s="21"/>
      <c r="Q2052" s="21"/>
      <c r="R2052" s="19"/>
      <c r="S2052" s="19"/>
      <c r="T2052" s="19"/>
      <c r="U2052" s="19"/>
      <c r="V2052" s="19"/>
      <c r="W2052" s="21"/>
    </row>
    <row r="2053" spans="14:23">
      <c r="N2053" s="21"/>
      <c r="O2053" s="21"/>
      <c r="Q2053" s="21"/>
      <c r="R2053" s="19"/>
      <c r="S2053" s="19"/>
      <c r="T2053" s="19"/>
      <c r="U2053" s="19"/>
      <c r="V2053" s="19"/>
      <c r="W2053" s="21"/>
    </row>
    <row r="2054" spans="14:23">
      <c r="N2054" s="21"/>
      <c r="O2054" s="21"/>
      <c r="Q2054" s="21"/>
      <c r="R2054" s="19"/>
      <c r="S2054" s="19"/>
      <c r="T2054" s="19"/>
      <c r="U2054" s="19"/>
      <c r="V2054" s="19"/>
      <c r="W2054" s="21"/>
    </row>
    <row r="2055" spans="14:23">
      <c r="N2055" s="21"/>
      <c r="O2055" s="21"/>
      <c r="Q2055" s="21"/>
      <c r="R2055" s="19"/>
      <c r="S2055" s="19"/>
      <c r="T2055" s="19"/>
      <c r="U2055" s="19"/>
      <c r="V2055" s="19"/>
      <c r="W2055" s="21"/>
    </row>
    <row r="2056" spans="14:23">
      <c r="N2056" s="21"/>
      <c r="O2056" s="21"/>
      <c r="Q2056" s="21"/>
      <c r="R2056" s="19"/>
      <c r="S2056" s="19"/>
      <c r="T2056" s="19"/>
      <c r="U2056" s="19"/>
      <c r="V2056" s="19"/>
      <c r="W2056" s="21"/>
    </row>
    <row r="2057" spans="14:23">
      <c r="N2057" s="21"/>
      <c r="O2057" s="21"/>
      <c r="Q2057" s="21"/>
      <c r="R2057" s="19"/>
      <c r="S2057" s="19"/>
      <c r="T2057" s="19"/>
      <c r="U2057" s="19"/>
      <c r="V2057" s="19"/>
      <c r="W2057" s="21"/>
    </row>
    <row r="2058" spans="14:23">
      <c r="N2058" s="21"/>
      <c r="O2058" s="21"/>
      <c r="Q2058" s="21"/>
      <c r="R2058" s="19"/>
      <c r="S2058" s="19"/>
      <c r="T2058" s="19"/>
      <c r="U2058" s="19"/>
      <c r="V2058" s="19"/>
      <c r="W2058" s="21"/>
    </row>
    <row r="2059" spans="14:23">
      <c r="N2059" s="21"/>
      <c r="O2059" s="21"/>
      <c r="Q2059" s="21"/>
      <c r="R2059" s="19"/>
      <c r="S2059" s="19"/>
      <c r="T2059" s="19"/>
      <c r="U2059" s="19"/>
      <c r="V2059" s="19"/>
      <c r="W2059" s="21"/>
    </row>
    <row r="2060" spans="14:23">
      <c r="N2060" s="21"/>
      <c r="O2060" s="21"/>
      <c r="Q2060" s="21"/>
      <c r="R2060" s="19"/>
      <c r="S2060" s="19"/>
      <c r="T2060" s="19"/>
      <c r="U2060" s="19"/>
      <c r="V2060" s="19"/>
      <c r="W2060" s="21"/>
    </row>
    <row r="2061" spans="14:23">
      <c r="N2061" s="21"/>
      <c r="O2061" s="21"/>
      <c r="Q2061" s="21"/>
      <c r="R2061" s="19"/>
      <c r="S2061" s="19"/>
      <c r="T2061" s="19"/>
      <c r="U2061" s="19"/>
      <c r="V2061" s="19"/>
      <c r="W2061" s="21"/>
    </row>
    <row r="2062" spans="14:23">
      <c r="N2062" s="21"/>
      <c r="O2062" s="21"/>
      <c r="Q2062" s="21"/>
      <c r="R2062" s="19"/>
      <c r="S2062" s="19"/>
      <c r="T2062" s="19"/>
      <c r="U2062" s="19"/>
      <c r="V2062" s="19"/>
      <c r="W2062" s="21"/>
    </row>
    <row r="2063" spans="14:23">
      <c r="N2063" s="21"/>
      <c r="O2063" s="21"/>
      <c r="Q2063" s="21"/>
      <c r="R2063" s="19"/>
      <c r="S2063" s="19"/>
      <c r="T2063" s="19"/>
      <c r="U2063" s="19"/>
      <c r="V2063" s="19"/>
      <c r="W2063" s="21"/>
    </row>
    <row r="2064" spans="14:23">
      <c r="N2064" s="21"/>
      <c r="O2064" s="21"/>
      <c r="Q2064" s="21"/>
      <c r="R2064" s="19"/>
      <c r="S2064" s="19"/>
      <c r="T2064" s="19"/>
      <c r="U2064" s="19"/>
      <c r="V2064" s="19"/>
      <c r="W2064" s="21"/>
    </row>
    <row r="2065" spans="14:23">
      <c r="N2065" s="21"/>
      <c r="O2065" s="21"/>
      <c r="Q2065" s="21"/>
      <c r="R2065" s="19"/>
      <c r="S2065" s="19"/>
      <c r="T2065" s="19"/>
      <c r="U2065" s="19"/>
      <c r="V2065" s="19"/>
      <c r="W2065" s="21"/>
    </row>
    <row r="2066" spans="14:23">
      <c r="N2066" s="21"/>
      <c r="O2066" s="21"/>
      <c r="Q2066" s="21"/>
      <c r="R2066" s="19"/>
      <c r="S2066" s="19"/>
      <c r="T2066" s="19"/>
      <c r="U2066" s="19"/>
      <c r="V2066" s="19"/>
      <c r="W2066" s="21"/>
    </row>
    <row r="2067" spans="14:23">
      <c r="N2067" s="21"/>
      <c r="O2067" s="21"/>
      <c r="Q2067" s="21"/>
      <c r="R2067" s="19"/>
      <c r="S2067" s="19"/>
      <c r="T2067" s="19"/>
      <c r="U2067" s="19"/>
      <c r="V2067" s="19"/>
      <c r="W2067" s="21"/>
    </row>
    <row r="2068" spans="14:23">
      <c r="N2068" s="21"/>
      <c r="O2068" s="21"/>
      <c r="Q2068" s="21"/>
      <c r="R2068" s="19"/>
      <c r="S2068" s="19"/>
      <c r="T2068" s="19"/>
      <c r="U2068" s="19"/>
      <c r="V2068" s="19"/>
      <c r="W2068" s="21"/>
    </row>
    <row r="2069" spans="14:23">
      <c r="N2069" s="21"/>
      <c r="O2069" s="21"/>
      <c r="Q2069" s="21"/>
      <c r="R2069" s="19"/>
      <c r="S2069" s="19"/>
      <c r="T2069" s="19"/>
      <c r="U2069" s="19"/>
      <c r="V2069" s="19"/>
      <c r="W2069" s="21"/>
    </row>
    <row r="2070" spans="14:23">
      <c r="N2070" s="21"/>
      <c r="O2070" s="21"/>
      <c r="Q2070" s="21"/>
      <c r="R2070" s="19"/>
      <c r="S2070" s="19"/>
      <c r="T2070" s="19"/>
      <c r="U2070" s="19"/>
      <c r="V2070" s="19"/>
      <c r="W2070" s="21"/>
    </row>
    <row r="2071" spans="14:23">
      <c r="N2071" s="21"/>
      <c r="O2071" s="21"/>
      <c r="Q2071" s="21"/>
      <c r="R2071" s="19"/>
      <c r="S2071" s="19"/>
      <c r="T2071" s="19"/>
      <c r="U2071" s="19"/>
      <c r="V2071" s="19"/>
      <c r="W2071" s="21"/>
    </row>
    <row r="2072" spans="14:23">
      <c r="N2072" s="21"/>
      <c r="O2072" s="21"/>
      <c r="Q2072" s="21"/>
      <c r="R2072" s="19"/>
      <c r="S2072" s="19"/>
      <c r="T2072" s="19"/>
      <c r="U2072" s="19"/>
      <c r="V2072" s="19"/>
      <c r="W2072" s="21"/>
    </row>
    <row r="2073" spans="14:23">
      <c r="N2073" s="21"/>
      <c r="O2073" s="21"/>
      <c r="Q2073" s="21"/>
      <c r="R2073" s="19"/>
      <c r="S2073" s="19"/>
      <c r="T2073" s="19"/>
      <c r="U2073" s="19"/>
      <c r="V2073" s="19"/>
      <c r="W2073" s="21"/>
    </row>
    <row r="2074" spans="14:23">
      <c r="N2074" s="21"/>
      <c r="O2074" s="21"/>
      <c r="Q2074" s="21"/>
      <c r="R2074" s="19"/>
      <c r="S2074" s="19"/>
      <c r="T2074" s="19"/>
      <c r="U2074" s="19"/>
      <c r="V2074" s="19"/>
      <c r="W2074" s="21"/>
    </row>
    <row r="2075" spans="14:23">
      <c r="N2075" s="21"/>
      <c r="O2075" s="21"/>
      <c r="Q2075" s="21"/>
      <c r="R2075" s="19"/>
      <c r="S2075" s="19"/>
      <c r="T2075" s="19"/>
      <c r="U2075" s="19"/>
      <c r="V2075" s="19"/>
      <c r="W2075" s="21"/>
    </row>
    <row r="2076" spans="14:23">
      <c r="N2076" s="21"/>
      <c r="O2076" s="21"/>
      <c r="Q2076" s="21"/>
      <c r="R2076" s="19"/>
      <c r="S2076" s="19"/>
      <c r="T2076" s="19"/>
      <c r="U2076" s="19"/>
      <c r="V2076" s="19"/>
      <c r="W2076" s="21"/>
    </row>
    <row r="2077" spans="14:23">
      <c r="N2077" s="21"/>
      <c r="O2077" s="21"/>
      <c r="Q2077" s="21"/>
      <c r="R2077" s="19"/>
      <c r="S2077" s="19"/>
      <c r="T2077" s="19"/>
      <c r="U2077" s="19"/>
      <c r="V2077" s="19"/>
      <c r="W2077" s="21"/>
    </row>
    <row r="2078" spans="14:23">
      <c r="N2078" s="21"/>
      <c r="O2078" s="21"/>
      <c r="Q2078" s="21"/>
      <c r="R2078" s="19"/>
      <c r="S2078" s="19"/>
      <c r="T2078" s="19"/>
      <c r="U2078" s="19"/>
      <c r="V2078" s="19"/>
      <c r="W2078" s="21"/>
    </row>
    <row r="2079" spans="14:23">
      <c r="N2079" s="21"/>
      <c r="O2079" s="21"/>
      <c r="Q2079" s="21"/>
      <c r="R2079" s="19"/>
      <c r="S2079" s="19"/>
      <c r="T2079" s="19"/>
      <c r="U2079" s="19"/>
      <c r="V2079" s="19"/>
      <c r="W2079" s="21"/>
    </row>
    <row r="2080" spans="14:23">
      <c r="N2080" s="21"/>
      <c r="O2080" s="21"/>
      <c r="Q2080" s="21"/>
      <c r="R2080" s="19"/>
      <c r="S2080" s="19"/>
      <c r="T2080" s="19"/>
      <c r="U2080" s="19"/>
      <c r="V2080" s="19"/>
      <c r="W2080" s="21"/>
    </row>
    <row r="2081" spans="14:23">
      <c r="N2081" s="21"/>
      <c r="O2081" s="21"/>
      <c r="Q2081" s="21"/>
      <c r="R2081" s="19"/>
      <c r="S2081" s="19"/>
      <c r="T2081" s="19"/>
      <c r="U2081" s="19"/>
      <c r="V2081" s="19"/>
      <c r="W2081" s="21"/>
    </row>
    <row r="2082" spans="14:23">
      <c r="N2082" s="21"/>
      <c r="O2082" s="21"/>
      <c r="Q2082" s="21"/>
      <c r="R2082" s="19"/>
      <c r="S2082" s="19"/>
      <c r="T2082" s="19"/>
      <c r="U2082" s="19"/>
      <c r="V2082" s="19"/>
      <c r="W2082" s="21"/>
    </row>
    <row r="2083" spans="14:23">
      <c r="N2083" s="21"/>
      <c r="O2083" s="21"/>
      <c r="Q2083" s="21"/>
      <c r="R2083" s="19"/>
      <c r="S2083" s="19"/>
      <c r="T2083" s="19"/>
      <c r="U2083" s="19"/>
      <c r="V2083" s="19"/>
      <c r="W2083" s="21"/>
    </row>
    <row r="2084" spans="14:23">
      <c r="N2084" s="21"/>
      <c r="O2084" s="21"/>
      <c r="Q2084" s="21"/>
      <c r="R2084" s="19"/>
      <c r="S2084" s="19"/>
      <c r="T2084" s="19"/>
      <c r="U2084" s="19"/>
      <c r="V2084" s="19"/>
      <c r="W2084" s="21"/>
    </row>
    <row r="2085" spans="14:23">
      <c r="N2085" s="21"/>
      <c r="O2085" s="21"/>
      <c r="Q2085" s="21"/>
      <c r="R2085" s="19"/>
      <c r="S2085" s="19"/>
      <c r="T2085" s="19"/>
      <c r="U2085" s="19"/>
      <c r="V2085" s="19"/>
      <c r="W2085" s="21"/>
    </row>
    <row r="2086" spans="14:23">
      <c r="N2086" s="21"/>
      <c r="O2086" s="21"/>
      <c r="Q2086" s="21"/>
      <c r="R2086" s="19"/>
      <c r="S2086" s="19"/>
      <c r="T2086" s="19"/>
      <c r="U2086" s="19"/>
      <c r="V2086" s="19"/>
      <c r="W2086" s="21"/>
    </row>
    <row r="2087" spans="14:23">
      <c r="N2087" s="21"/>
      <c r="O2087" s="21"/>
      <c r="Q2087" s="21"/>
      <c r="R2087" s="19"/>
      <c r="S2087" s="19"/>
      <c r="T2087" s="19"/>
      <c r="U2087" s="19"/>
      <c r="V2087" s="19"/>
      <c r="W2087" s="21"/>
    </row>
    <row r="2088" spans="14:23">
      <c r="N2088" s="21"/>
      <c r="O2088" s="21"/>
      <c r="Q2088" s="21"/>
      <c r="R2088" s="19"/>
      <c r="S2088" s="19"/>
      <c r="T2088" s="19"/>
      <c r="U2088" s="19"/>
      <c r="V2088" s="19"/>
      <c r="W2088" s="21"/>
    </row>
    <row r="2089" spans="14:23">
      <c r="N2089" s="21"/>
      <c r="O2089" s="21"/>
      <c r="Q2089" s="21"/>
      <c r="R2089" s="19"/>
      <c r="S2089" s="19"/>
      <c r="T2089" s="19"/>
      <c r="U2089" s="19"/>
      <c r="V2089" s="19"/>
      <c r="W2089" s="21"/>
    </row>
    <row r="2090" spans="14:23">
      <c r="N2090" s="21"/>
      <c r="O2090" s="21"/>
      <c r="Q2090" s="21"/>
      <c r="R2090" s="19"/>
      <c r="S2090" s="19"/>
      <c r="T2090" s="19"/>
      <c r="U2090" s="19"/>
      <c r="V2090" s="19"/>
      <c r="W2090" s="21"/>
    </row>
    <row r="2091" spans="14:23">
      <c r="N2091" s="21"/>
      <c r="O2091" s="21"/>
      <c r="Q2091" s="21"/>
      <c r="R2091" s="19"/>
      <c r="S2091" s="19"/>
      <c r="T2091" s="19"/>
      <c r="U2091" s="19"/>
      <c r="V2091" s="19"/>
      <c r="W2091" s="21"/>
    </row>
    <row r="2092" spans="14:23">
      <c r="N2092" s="21"/>
      <c r="O2092" s="21"/>
      <c r="Q2092" s="21"/>
      <c r="R2092" s="19"/>
      <c r="S2092" s="19"/>
      <c r="T2092" s="19"/>
      <c r="U2092" s="19"/>
      <c r="V2092" s="19"/>
      <c r="W2092" s="21"/>
    </row>
    <row r="2093" spans="14:23">
      <c r="N2093" s="21"/>
      <c r="O2093" s="21"/>
      <c r="Q2093" s="21"/>
      <c r="R2093" s="19"/>
      <c r="S2093" s="19"/>
      <c r="T2093" s="19"/>
      <c r="U2093" s="19"/>
      <c r="V2093" s="19"/>
      <c r="W2093" s="21"/>
    </row>
    <row r="2094" spans="14:23">
      <c r="N2094" s="21"/>
      <c r="O2094" s="21"/>
      <c r="Q2094" s="21"/>
      <c r="R2094" s="19"/>
      <c r="S2094" s="19"/>
      <c r="T2094" s="19"/>
      <c r="U2094" s="19"/>
      <c r="V2094" s="19"/>
      <c r="W2094" s="21"/>
    </row>
    <row r="2095" spans="14:23">
      <c r="N2095" s="21"/>
      <c r="O2095" s="21"/>
      <c r="Q2095" s="21"/>
      <c r="R2095" s="19"/>
      <c r="S2095" s="19"/>
      <c r="T2095" s="19"/>
      <c r="U2095" s="19"/>
      <c r="V2095" s="19"/>
      <c r="W2095" s="21"/>
    </row>
    <row r="2096" spans="14:23">
      <c r="N2096" s="21"/>
      <c r="O2096" s="21"/>
      <c r="Q2096" s="21"/>
      <c r="R2096" s="19"/>
      <c r="S2096" s="19"/>
      <c r="T2096" s="19"/>
      <c r="U2096" s="19"/>
      <c r="V2096" s="19"/>
      <c r="W2096" s="21"/>
    </row>
    <row r="2097" spans="14:23">
      <c r="N2097" s="21"/>
      <c r="O2097" s="21"/>
      <c r="Q2097" s="21"/>
      <c r="R2097" s="19"/>
      <c r="S2097" s="19"/>
      <c r="T2097" s="19"/>
      <c r="U2097" s="19"/>
      <c r="V2097" s="19"/>
      <c r="W2097" s="21"/>
    </row>
    <row r="2098" spans="14:23">
      <c r="N2098" s="21"/>
      <c r="O2098" s="21"/>
      <c r="Q2098" s="21"/>
      <c r="R2098" s="19"/>
      <c r="S2098" s="19"/>
      <c r="T2098" s="19"/>
      <c r="U2098" s="19"/>
      <c r="V2098" s="19"/>
      <c r="W2098" s="21"/>
    </row>
    <row r="2099" spans="14:23">
      <c r="N2099" s="21"/>
      <c r="O2099" s="21"/>
      <c r="Q2099" s="21"/>
      <c r="R2099" s="19"/>
      <c r="S2099" s="19"/>
      <c r="T2099" s="19"/>
      <c r="U2099" s="19"/>
      <c r="V2099" s="19"/>
      <c r="W2099" s="21"/>
    </row>
    <row r="2100" spans="14:23">
      <c r="N2100" s="21"/>
      <c r="O2100" s="21"/>
      <c r="Q2100" s="21"/>
      <c r="R2100" s="19"/>
      <c r="S2100" s="19"/>
      <c r="T2100" s="19"/>
      <c r="U2100" s="19"/>
      <c r="V2100" s="19"/>
      <c r="W2100" s="21"/>
    </row>
    <row r="2101" spans="14:23">
      <c r="N2101" s="21"/>
      <c r="O2101" s="21"/>
      <c r="Q2101" s="21"/>
      <c r="R2101" s="19"/>
      <c r="S2101" s="19"/>
      <c r="T2101" s="19"/>
      <c r="U2101" s="19"/>
      <c r="V2101" s="19"/>
      <c r="W2101" s="21"/>
    </row>
    <row r="2102" spans="14:23">
      <c r="N2102" s="21"/>
      <c r="O2102" s="21"/>
      <c r="Q2102" s="21"/>
      <c r="R2102" s="19"/>
      <c r="S2102" s="19"/>
      <c r="T2102" s="19"/>
      <c r="U2102" s="19"/>
      <c r="V2102" s="19"/>
      <c r="W2102" s="21"/>
    </row>
    <row r="2103" spans="14:23">
      <c r="N2103" s="21"/>
      <c r="O2103" s="21"/>
      <c r="Q2103" s="21"/>
      <c r="R2103" s="19"/>
      <c r="S2103" s="19"/>
      <c r="T2103" s="19"/>
      <c r="U2103" s="19"/>
      <c r="V2103" s="19"/>
      <c r="W2103" s="21"/>
    </row>
    <row r="2104" spans="14:23">
      <c r="N2104" s="21"/>
      <c r="O2104" s="21"/>
      <c r="Q2104" s="21"/>
      <c r="R2104" s="19"/>
      <c r="S2104" s="19"/>
      <c r="T2104" s="19"/>
      <c r="U2104" s="19"/>
      <c r="V2104" s="19"/>
      <c r="W2104" s="21"/>
    </row>
    <row r="2105" spans="14:23">
      <c r="N2105" s="21"/>
      <c r="O2105" s="21"/>
      <c r="Q2105" s="21"/>
      <c r="R2105" s="19"/>
      <c r="S2105" s="19"/>
      <c r="T2105" s="19"/>
      <c r="U2105" s="19"/>
      <c r="V2105" s="19"/>
      <c r="W2105" s="21"/>
    </row>
    <row r="2106" spans="14:23">
      <c r="N2106" s="21"/>
      <c r="O2106" s="21"/>
      <c r="Q2106" s="21"/>
      <c r="R2106" s="19"/>
      <c r="S2106" s="19"/>
      <c r="T2106" s="19"/>
      <c r="U2106" s="19"/>
      <c r="V2106" s="19"/>
      <c r="W2106" s="21"/>
    </row>
    <row r="2107" spans="14:23">
      <c r="N2107" s="21"/>
      <c r="O2107" s="21"/>
      <c r="Q2107" s="21"/>
      <c r="R2107" s="19"/>
      <c r="S2107" s="19"/>
      <c r="T2107" s="19"/>
      <c r="U2107" s="19"/>
      <c r="V2107" s="19"/>
      <c r="W2107" s="21"/>
    </row>
    <row r="2108" spans="14:23">
      <c r="N2108" s="21"/>
      <c r="O2108" s="21"/>
      <c r="Q2108" s="21"/>
      <c r="R2108" s="19"/>
      <c r="S2108" s="19"/>
      <c r="T2108" s="19"/>
      <c r="U2108" s="19"/>
      <c r="V2108" s="19"/>
      <c r="W2108" s="21"/>
    </row>
    <row r="2109" spans="14:23">
      <c r="N2109" s="21"/>
      <c r="O2109" s="21"/>
      <c r="Q2109" s="21"/>
      <c r="R2109" s="19"/>
      <c r="S2109" s="19"/>
      <c r="T2109" s="19"/>
      <c r="U2109" s="19"/>
      <c r="V2109" s="19"/>
      <c r="W2109" s="21"/>
    </row>
    <row r="2110" spans="14:23">
      <c r="N2110" s="21"/>
      <c r="O2110" s="21"/>
      <c r="Q2110" s="21"/>
      <c r="R2110" s="19"/>
      <c r="S2110" s="19"/>
      <c r="T2110" s="19"/>
      <c r="U2110" s="19"/>
      <c r="V2110" s="19"/>
      <c r="W2110" s="21"/>
    </row>
    <row r="2111" spans="14:23">
      <c r="N2111" s="21"/>
      <c r="O2111" s="21"/>
      <c r="Q2111" s="21"/>
      <c r="R2111" s="19"/>
      <c r="S2111" s="19"/>
      <c r="T2111" s="19"/>
      <c r="U2111" s="19"/>
      <c r="V2111" s="19"/>
      <c r="W2111" s="21"/>
    </row>
    <row r="2112" spans="14:23">
      <c r="N2112" s="21"/>
      <c r="O2112" s="21"/>
      <c r="Q2112" s="21"/>
      <c r="R2112" s="19"/>
      <c r="S2112" s="19"/>
      <c r="T2112" s="19"/>
      <c r="U2112" s="19"/>
      <c r="V2112" s="19"/>
      <c r="W2112" s="21"/>
    </row>
    <row r="2113" spans="14:23">
      <c r="N2113" s="21"/>
      <c r="O2113" s="21"/>
      <c r="Q2113" s="21"/>
      <c r="R2113" s="19"/>
      <c r="S2113" s="19"/>
      <c r="T2113" s="19"/>
      <c r="U2113" s="19"/>
      <c r="V2113" s="19"/>
      <c r="W2113" s="21"/>
    </row>
    <row r="2114" spans="14:23">
      <c r="N2114" s="21"/>
      <c r="O2114" s="21"/>
      <c r="Q2114" s="21"/>
      <c r="R2114" s="19"/>
      <c r="S2114" s="19"/>
      <c r="T2114" s="19"/>
      <c r="U2114" s="19"/>
      <c r="V2114" s="19"/>
      <c r="W2114" s="21"/>
    </row>
    <row r="2115" spans="14:23">
      <c r="N2115" s="21"/>
      <c r="O2115" s="21"/>
      <c r="Q2115" s="21"/>
      <c r="R2115" s="19"/>
      <c r="S2115" s="19"/>
      <c r="T2115" s="19"/>
      <c r="U2115" s="19"/>
      <c r="V2115" s="19"/>
      <c r="W2115" s="21"/>
    </row>
    <row r="2116" spans="14:23">
      <c r="N2116" s="21"/>
      <c r="O2116" s="21"/>
      <c r="Q2116" s="21"/>
      <c r="R2116" s="19"/>
      <c r="S2116" s="19"/>
      <c r="T2116" s="19"/>
      <c r="U2116" s="19"/>
      <c r="V2116" s="19"/>
      <c r="W2116" s="21"/>
    </row>
    <row r="2117" spans="14:23">
      <c r="N2117" s="21"/>
      <c r="O2117" s="21"/>
      <c r="Q2117" s="21"/>
      <c r="R2117" s="19"/>
      <c r="S2117" s="19"/>
      <c r="T2117" s="19"/>
      <c r="U2117" s="19"/>
      <c r="V2117" s="19"/>
      <c r="W2117" s="21"/>
    </row>
    <row r="2118" spans="14:23">
      <c r="N2118" s="21"/>
      <c r="O2118" s="21"/>
      <c r="Q2118" s="21"/>
      <c r="R2118" s="19"/>
      <c r="S2118" s="19"/>
      <c r="T2118" s="19"/>
      <c r="U2118" s="19"/>
      <c r="V2118" s="19"/>
      <c r="W2118" s="21"/>
    </row>
    <row r="2119" spans="14:23">
      <c r="N2119" s="21"/>
      <c r="O2119" s="21"/>
      <c r="Q2119" s="21"/>
      <c r="R2119" s="19"/>
      <c r="S2119" s="19"/>
      <c r="T2119" s="19"/>
      <c r="U2119" s="19"/>
      <c r="V2119" s="19"/>
      <c r="W2119" s="21"/>
    </row>
    <row r="2120" spans="14:23">
      <c r="N2120" s="21"/>
      <c r="O2120" s="21"/>
      <c r="Q2120" s="21"/>
      <c r="R2120" s="19"/>
      <c r="S2120" s="19"/>
      <c r="T2120" s="19"/>
      <c r="U2120" s="19"/>
      <c r="V2120" s="19"/>
      <c r="W2120" s="21"/>
    </row>
    <row r="2121" spans="14:23">
      <c r="N2121" s="21"/>
      <c r="O2121" s="21"/>
      <c r="Q2121" s="21"/>
      <c r="R2121" s="19"/>
      <c r="S2121" s="19"/>
      <c r="T2121" s="19"/>
      <c r="U2121" s="19"/>
      <c r="V2121" s="19"/>
      <c r="W2121" s="21"/>
    </row>
    <row r="2122" spans="14:23">
      <c r="N2122" s="21"/>
      <c r="O2122" s="21"/>
      <c r="Q2122" s="21"/>
      <c r="R2122" s="19"/>
      <c r="S2122" s="19"/>
      <c r="T2122" s="19"/>
      <c r="U2122" s="19"/>
      <c r="V2122" s="19"/>
      <c r="W2122" s="21"/>
    </row>
    <row r="2123" spans="14:23">
      <c r="N2123" s="21"/>
      <c r="O2123" s="21"/>
      <c r="Q2123" s="21"/>
      <c r="R2123" s="19"/>
      <c r="S2123" s="19"/>
      <c r="T2123" s="19"/>
      <c r="U2123" s="19"/>
      <c r="V2123" s="19"/>
      <c r="W2123" s="21"/>
    </row>
    <row r="2124" spans="14:23">
      <c r="N2124" s="21"/>
      <c r="O2124" s="21"/>
      <c r="Q2124" s="21"/>
      <c r="R2124" s="19"/>
      <c r="S2124" s="19"/>
      <c r="T2124" s="19"/>
      <c r="U2124" s="19"/>
      <c r="V2124" s="19"/>
      <c r="W2124" s="21"/>
    </row>
    <row r="2125" spans="14:23">
      <c r="N2125" s="21"/>
      <c r="O2125" s="21"/>
      <c r="Q2125" s="21"/>
      <c r="R2125" s="19"/>
      <c r="S2125" s="19"/>
      <c r="T2125" s="19"/>
      <c r="U2125" s="19"/>
      <c r="V2125" s="19"/>
      <c r="W2125" s="21"/>
    </row>
    <row r="2126" spans="14:23">
      <c r="N2126" s="21"/>
      <c r="O2126" s="21"/>
      <c r="Q2126" s="21"/>
      <c r="R2126" s="19"/>
      <c r="S2126" s="19"/>
      <c r="T2126" s="19"/>
      <c r="U2126" s="19"/>
      <c r="V2126" s="19"/>
      <c r="W2126" s="21"/>
    </row>
    <row r="2127" spans="14:23">
      <c r="N2127" s="21"/>
      <c r="O2127" s="21"/>
      <c r="Q2127" s="21"/>
      <c r="R2127" s="19"/>
      <c r="S2127" s="19"/>
      <c r="T2127" s="19"/>
      <c r="U2127" s="19"/>
      <c r="V2127" s="19"/>
      <c r="W2127" s="21"/>
    </row>
    <row r="2128" spans="14:23">
      <c r="N2128" s="21"/>
      <c r="O2128" s="21"/>
      <c r="Q2128" s="21"/>
      <c r="R2128" s="19"/>
      <c r="S2128" s="19"/>
      <c r="T2128" s="19"/>
      <c r="U2128" s="19"/>
      <c r="V2128" s="19"/>
      <c r="W2128" s="21"/>
    </row>
    <row r="2129" spans="14:23">
      <c r="N2129" s="21"/>
      <c r="O2129" s="21"/>
      <c r="Q2129" s="21"/>
      <c r="R2129" s="19"/>
      <c r="S2129" s="19"/>
      <c r="T2129" s="19"/>
      <c r="U2129" s="19"/>
      <c r="V2129" s="19"/>
      <c r="W2129" s="21"/>
    </row>
    <row r="2130" spans="14:23">
      <c r="N2130" s="21"/>
      <c r="O2130" s="21"/>
      <c r="Q2130" s="21"/>
      <c r="R2130" s="19"/>
      <c r="S2130" s="19"/>
      <c r="T2130" s="19"/>
      <c r="U2130" s="19"/>
      <c r="V2130" s="19"/>
      <c r="W2130" s="21"/>
    </row>
    <row r="2131" spans="14:23">
      <c r="N2131" s="21"/>
      <c r="O2131" s="21"/>
      <c r="Q2131" s="21"/>
      <c r="R2131" s="19"/>
      <c r="S2131" s="19"/>
      <c r="T2131" s="19"/>
      <c r="U2131" s="19"/>
      <c r="V2131" s="19"/>
      <c r="W2131" s="21"/>
    </row>
    <row r="2132" spans="14:23">
      <c r="N2132" s="21"/>
      <c r="O2132" s="21"/>
      <c r="Q2132" s="21"/>
      <c r="R2132" s="19"/>
      <c r="S2132" s="19"/>
      <c r="T2132" s="19"/>
      <c r="U2132" s="19"/>
      <c r="V2132" s="19"/>
      <c r="W2132" s="21"/>
    </row>
    <row r="2133" spans="14:23">
      <c r="N2133" s="21"/>
      <c r="O2133" s="21"/>
      <c r="Q2133" s="21"/>
      <c r="R2133" s="19"/>
      <c r="S2133" s="19"/>
      <c r="T2133" s="19"/>
      <c r="U2133" s="19"/>
      <c r="V2133" s="19"/>
      <c r="W2133" s="21"/>
    </row>
    <row r="2134" spans="14:23">
      <c r="N2134" s="21"/>
      <c r="O2134" s="21"/>
      <c r="Q2134" s="21"/>
      <c r="R2134" s="19"/>
      <c r="S2134" s="19"/>
      <c r="T2134" s="19"/>
      <c r="U2134" s="19"/>
      <c r="V2134" s="19"/>
      <c r="W2134" s="21"/>
    </row>
    <row r="2135" spans="14:23">
      <c r="N2135" s="21"/>
      <c r="O2135" s="21"/>
      <c r="Q2135" s="21"/>
      <c r="R2135" s="19"/>
      <c r="S2135" s="19"/>
      <c r="T2135" s="19"/>
      <c r="U2135" s="19"/>
      <c r="V2135" s="19"/>
      <c r="W2135" s="21"/>
    </row>
    <row r="2136" spans="14:23">
      <c r="N2136" s="21"/>
      <c r="O2136" s="21"/>
      <c r="Q2136" s="21"/>
      <c r="R2136" s="19"/>
      <c r="S2136" s="19"/>
      <c r="T2136" s="19"/>
      <c r="U2136" s="19"/>
      <c r="V2136" s="19"/>
      <c r="W2136" s="21"/>
    </row>
    <row r="2137" spans="14:23">
      <c r="N2137" s="21"/>
      <c r="O2137" s="21"/>
      <c r="Q2137" s="21"/>
      <c r="R2137" s="19"/>
      <c r="S2137" s="19"/>
      <c r="T2137" s="19"/>
      <c r="U2137" s="19"/>
      <c r="V2137" s="19"/>
      <c r="W2137" s="21"/>
    </row>
    <row r="2138" spans="14:23">
      <c r="N2138" s="21"/>
      <c r="O2138" s="21"/>
      <c r="Q2138" s="21"/>
      <c r="R2138" s="19"/>
      <c r="S2138" s="19"/>
      <c r="T2138" s="19"/>
      <c r="U2138" s="19"/>
      <c r="V2138" s="19"/>
      <c r="W2138" s="21"/>
    </row>
    <row r="2139" spans="14:23">
      <c r="N2139" s="21"/>
      <c r="O2139" s="21"/>
      <c r="Q2139" s="21"/>
      <c r="R2139" s="19"/>
      <c r="S2139" s="19"/>
      <c r="T2139" s="19"/>
      <c r="U2139" s="19"/>
      <c r="V2139" s="19"/>
      <c r="W2139" s="21"/>
    </row>
    <row r="2140" spans="14:23">
      <c r="N2140" s="21"/>
      <c r="O2140" s="21"/>
      <c r="Q2140" s="21"/>
      <c r="R2140" s="19"/>
      <c r="S2140" s="19"/>
      <c r="T2140" s="19"/>
      <c r="U2140" s="19"/>
      <c r="V2140" s="19"/>
      <c r="W2140" s="21"/>
    </row>
    <row r="2141" spans="14:23">
      <c r="N2141" s="21"/>
      <c r="O2141" s="21"/>
      <c r="Q2141" s="21"/>
      <c r="R2141" s="19"/>
      <c r="S2141" s="19"/>
      <c r="T2141" s="19"/>
      <c r="U2141" s="19"/>
      <c r="V2141" s="19"/>
      <c r="W2141" s="21"/>
    </row>
    <row r="2142" spans="14:23">
      <c r="N2142" s="21"/>
      <c r="O2142" s="21"/>
      <c r="Q2142" s="21"/>
      <c r="R2142" s="19"/>
      <c r="S2142" s="19"/>
      <c r="T2142" s="19"/>
      <c r="U2142" s="19"/>
      <c r="V2142" s="19"/>
      <c r="W2142" s="21"/>
    </row>
    <row r="2143" spans="14:23">
      <c r="N2143" s="21"/>
      <c r="O2143" s="21"/>
      <c r="Q2143" s="21"/>
      <c r="R2143" s="19"/>
      <c r="S2143" s="19"/>
      <c r="T2143" s="19"/>
      <c r="U2143" s="19"/>
      <c r="V2143" s="19"/>
      <c r="W2143" s="21"/>
    </row>
    <row r="2144" spans="14:23">
      <c r="N2144" s="21"/>
      <c r="O2144" s="21"/>
      <c r="Q2144" s="21"/>
      <c r="R2144" s="19"/>
      <c r="S2144" s="19"/>
      <c r="T2144" s="19"/>
      <c r="U2144" s="19"/>
      <c r="V2144" s="19"/>
      <c r="W2144" s="21"/>
    </row>
    <row r="2145" spans="14:23">
      <c r="N2145" s="21"/>
      <c r="O2145" s="21"/>
      <c r="Q2145" s="21"/>
      <c r="R2145" s="19"/>
      <c r="S2145" s="19"/>
      <c r="T2145" s="19"/>
      <c r="U2145" s="19"/>
      <c r="V2145" s="19"/>
      <c r="W2145" s="21"/>
    </row>
    <row r="2146" spans="14:23">
      <c r="N2146" s="21"/>
      <c r="O2146" s="21"/>
      <c r="Q2146" s="21"/>
      <c r="R2146" s="19"/>
      <c r="S2146" s="19"/>
      <c r="T2146" s="19"/>
      <c r="U2146" s="19"/>
      <c r="V2146" s="19"/>
      <c r="W2146" s="21"/>
    </row>
    <row r="2147" spans="14:23">
      <c r="N2147" s="21"/>
      <c r="O2147" s="21"/>
      <c r="Q2147" s="21"/>
      <c r="R2147" s="19"/>
      <c r="S2147" s="19"/>
      <c r="T2147" s="19"/>
      <c r="U2147" s="19"/>
      <c r="V2147" s="19"/>
      <c r="W2147" s="21"/>
    </row>
    <row r="2148" spans="14:23">
      <c r="N2148" s="21"/>
      <c r="O2148" s="21"/>
      <c r="Q2148" s="21"/>
      <c r="R2148" s="19"/>
      <c r="S2148" s="19"/>
      <c r="T2148" s="19"/>
      <c r="U2148" s="19"/>
      <c r="V2148" s="19"/>
      <c r="W2148" s="21"/>
    </row>
    <row r="2149" spans="14:23">
      <c r="N2149" s="21"/>
      <c r="O2149" s="21"/>
      <c r="Q2149" s="21"/>
      <c r="R2149" s="19"/>
      <c r="S2149" s="19"/>
      <c r="T2149" s="19"/>
      <c r="U2149" s="19"/>
      <c r="V2149" s="19"/>
      <c r="W2149" s="21"/>
    </row>
    <row r="2150" spans="14:23">
      <c r="N2150" s="21"/>
      <c r="O2150" s="21"/>
      <c r="Q2150" s="21"/>
      <c r="R2150" s="19"/>
      <c r="S2150" s="19"/>
      <c r="T2150" s="19"/>
      <c r="U2150" s="19"/>
      <c r="V2150" s="19"/>
      <c r="W2150" s="21"/>
    </row>
    <row r="2151" spans="14:23">
      <c r="N2151" s="21"/>
      <c r="O2151" s="21"/>
      <c r="Q2151" s="21"/>
      <c r="R2151" s="19"/>
      <c r="S2151" s="19"/>
      <c r="T2151" s="19"/>
      <c r="U2151" s="19"/>
      <c r="V2151" s="19"/>
      <c r="W2151" s="21"/>
    </row>
    <row r="2152" spans="14:23">
      <c r="N2152" s="21"/>
      <c r="O2152" s="21"/>
      <c r="Q2152" s="21"/>
      <c r="R2152" s="19"/>
      <c r="S2152" s="19"/>
      <c r="T2152" s="19"/>
      <c r="U2152" s="19"/>
      <c r="V2152" s="19"/>
      <c r="W2152" s="21"/>
    </row>
    <row r="2153" spans="14:23">
      <c r="N2153" s="21"/>
      <c r="O2153" s="21"/>
      <c r="Q2153" s="21"/>
      <c r="R2153" s="19"/>
      <c r="S2153" s="19"/>
      <c r="T2153" s="19"/>
      <c r="U2153" s="19"/>
      <c r="V2153" s="19"/>
      <c r="W2153" s="21"/>
    </row>
    <row r="2154" spans="14:23">
      <c r="N2154" s="21"/>
      <c r="O2154" s="21"/>
      <c r="Q2154" s="21"/>
      <c r="R2154" s="19"/>
      <c r="S2154" s="19"/>
      <c r="T2154" s="19"/>
      <c r="U2154" s="19"/>
      <c r="V2154" s="19"/>
      <c r="W2154" s="21"/>
    </row>
    <row r="2155" spans="14:23">
      <c r="N2155" s="21"/>
      <c r="O2155" s="21"/>
      <c r="Q2155" s="21"/>
      <c r="R2155" s="19"/>
      <c r="S2155" s="19"/>
      <c r="T2155" s="19"/>
      <c r="U2155" s="19"/>
      <c r="V2155" s="19"/>
      <c r="W2155" s="21"/>
    </row>
    <row r="2156" spans="14:23">
      <c r="N2156" s="21"/>
      <c r="O2156" s="21"/>
      <c r="Q2156" s="21"/>
      <c r="R2156" s="19"/>
      <c r="S2156" s="19"/>
      <c r="T2156" s="19"/>
      <c r="U2156" s="19"/>
      <c r="V2156" s="19"/>
      <c r="W2156" s="21"/>
    </row>
    <row r="2157" spans="14:23">
      <c r="N2157" s="21"/>
      <c r="O2157" s="21"/>
      <c r="Q2157" s="21"/>
      <c r="R2157" s="19"/>
      <c r="S2157" s="19"/>
      <c r="T2157" s="19"/>
      <c r="U2157" s="19"/>
      <c r="V2157" s="19"/>
      <c r="W2157" s="21"/>
    </row>
    <row r="2158" spans="14:23">
      <c r="N2158" s="21"/>
      <c r="O2158" s="21"/>
      <c r="Q2158" s="21"/>
      <c r="R2158" s="19"/>
      <c r="S2158" s="19"/>
      <c r="T2158" s="19"/>
      <c r="U2158" s="19"/>
      <c r="V2158" s="19"/>
      <c r="W2158" s="21"/>
    </row>
    <row r="2159" spans="14:23">
      <c r="N2159" s="21"/>
      <c r="O2159" s="21"/>
      <c r="Q2159" s="21"/>
      <c r="R2159" s="19"/>
      <c r="S2159" s="19"/>
      <c r="T2159" s="19"/>
      <c r="U2159" s="19"/>
      <c r="V2159" s="19"/>
      <c r="W2159" s="21"/>
    </row>
    <row r="2160" spans="14:23">
      <c r="N2160" s="21"/>
      <c r="O2160" s="21"/>
      <c r="Q2160" s="21"/>
      <c r="R2160" s="19"/>
      <c r="S2160" s="19"/>
      <c r="T2160" s="19"/>
      <c r="U2160" s="19"/>
      <c r="V2160" s="19"/>
      <c r="W2160" s="21"/>
    </row>
    <row r="2161" spans="14:23">
      <c r="N2161" s="21"/>
      <c r="O2161" s="21"/>
      <c r="Q2161" s="21"/>
      <c r="R2161" s="19"/>
      <c r="S2161" s="19"/>
      <c r="T2161" s="19"/>
      <c r="U2161" s="19"/>
      <c r="V2161" s="19"/>
      <c r="W2161" s="21"/>
    </row>
    <row r="2162" spans="14:23">
      <c r="N2162" s="21"/>
      <c r="O2162" s="21"/>
      <c r="Q2162" s="21"/>
      <c r="R2162" s="19"/>
      <c r="S2162" s="19"/>
      <c r="T2162" s="19"/>
      <c r="U2162" s="19"/>
      <c r="V2162" s="19"/>
      <c r="W2162" s="21"/>
    </row>
    <row r="2163" spans="14:23">
      <c r="N2163" s="21"/>
      <c r="O2163" s="21"/>
      <c r="Q2163" s="21"/>
      <c r="R2163" s="19"/>
      <c r="S2163" s="19"/>
      <c r="T2163" s="19"/>
      <c r="U2163" s="19"/>
      <c r="V2163" s="19"/>
      <c r="W2163" s="21"/>
    </row>
    <row r="2164" spans="14:23">
      <c r="N2164" s="21"/>
      <c r="O2164" s="21"/>
      <c r="Q2164" s="21"/>
      <c r="R2164" s="19"/>
      <c r="S2164" s="19"/>
      <c r="T2164" s="19"/>
      <c r="U2164" s="19"/>
      <c r="V2164" s="19"/>
      <c r="W2164" s="21"/>
    </row>
    <row r="2165" spans="14:23">
      <c r="N2165" s="21"/>
      <c r="O2165" s="21"/>
      <c r="Q2165" s="21"/>
      <c r="R2165" s="19"/>
      <c r="S2165" s="19"/>
      <c r="T2165" s="19"/>
      <c r="U2165" s="19"/>
      <c r="V2165" s="19"/>
      <c r="W2165" s="21"/>
    </row>
    <row r="2166" spans="14:23">
      <c r="N2166" s="21"/>
      <c r="O2166" s="21"/>
      <c r="Q2166" s="21"/>
      <c r="R2166" s="19"/>
      <c r="S2166" s="19"/>
      <c r="T2166" s="19"/>
      <c r="U2166" s="19"/>
      <c r="V2166" s="19"/>
      <c r="W2166" s="21"/>
    </row>
    <row r="2167" spans="14:23">
      <c r="N2167" s="21"/>
      <c r="O2167" s="21"/>
      <c r="Q2167" s="21"/>
      <c r="R2167" s="19"/>
      <c r="S2167" s="19"/>
      <c r="T2167" s="19"/>
      <c r="U2167" s="19"/>
      <c r="V2167" s="19"/>
      <c r="W2167" s="21"/>
    </row>
    <row r="2168" spans="14:23">
      <c r="N2168" s="21"/>
      <c r="O2168" s="21"/>
      <c r="Q2168" s="21"/>
      <c r="R2168" s="19"/>
      <c r="S2168" s="19"/>
      <c r="T2168" s="19"/>
      <c r="U2168" s="19"/>
      <c r="V2168" s="19"/>
      <c r="W2168" s="21"/>
    </row>
    <row r="2169" spans="14:23">
      <c r="N2169" s="21"/>
      <c r="O2169" s="21"/>
      <c r="Q2169" s="21"/>
      <c r="R2169" s="19"/>
      <c r="S2169" s="19"/>
      <c r="T2169" s="19"/>
      <c r="U2169" s="19"/>
      <c r="V2169" s="19"/>
      <c r="W2169" s="21"/>
    </row>
    <row r="2170" spans="14:23">
      <c r="N2170" s="21"/>
      <c r="O2170" s="21"/>
      <c r="Q2170" s="21"/>
      <c r="R2170" s="19"/>
      <c r="S2170" s="19"/>
      <c r="T2170" s="19"/>
      <c r="U2170" s="19"/>
      <c r="V2170" s="19"/>
      <c r="W2170" s="21"/>
    </row>
    <row r="2171" spans="14:23">
      <c r="N2171" s="21"/>
      <c r="O2171" s="21"/>
      <c r="Q2171" s="21"/>
      <c r="R2171" s="19"/>
      <c r="S2171" s="19"/>
      <c r="T2171" s="19"/>
      <c r="U2171" s="19"/>
      <c r="V2171" s="19"/>
      <c r="W2171" s="21"/>
    </row>
    <row r="2172" spans="14:23">
      <c r="N2172" s="21"/>
      <c r="O2172" s="21"/>
      <c r="Q2172" s="21"/>
      <c r="R2172" s="19"/>
      <c r="S2172" s="19"/>
      <c r="T2172" s="19"/>
      <c r="U2172" s="19"/>
      <c r="V2172" s="19"/>
      <c r="W2172" s="21"/>
    </row>
    <row r="2173" spans="14:23">
      <c r="N2173" s="21"/>
      <c r="O2173" s="21"/>
      <c r="Q2173" s="21"/>
      <c r="R2173" s="19"/>
      <c r="S2173" s="19"/>
      <c r="T2173" s="19"/>
      <c r="U2173" s="19"/>
      <c r="V2173" s="19"/>
      <c r="W2173" s="21"/>
    </row>
    <row r="2174" spans="14:23">
      <c r="N2174" s="21"/>
      <c r="O2174" s="21"/>
      <c r="Q2174" s="21"/>
      <c r="R2174" s="19"/>
      <c r="S2174" s="19"/>
      <c r="T2174" s="19"/>
      <c r="U2174" s="19"/>
      <c r="V2174" s="19"/>
      <c r="W2174" s="21"/>
    </row>
    <row r="2175" spans="14:23">
      <c r="N2175" s="21"/>
      <c r="O2175" s="21"/>
      <c r="Q2175" s="21"/>
      <c r="R2175" s="19"/>
      <c r="S2175" s="19"/>
      <c r="T2175" s="19"/>
      <c r="U2175" s="19"/>
      <c r="V2175" s="19"/>
      <c r="W2175" s="21"/>
    </row>
    <row r="2176" spans="14:23">
      <c r="N2176" s="21"/>
      <c r="O2176" s="21"/>
      <c r="Q2176" s="21"/>
      <c r="R2176" s="19"/>
      <c r="S2176" s="19"/>
      <c r="T2176" s="19"/>
      <c r="U2176" s="19"/>
      <c r="V2176" s="19"/>
      <c r="W2176" s="21"/>
    </row>
    <row r="2177" spans="14:23">
      <c r="N2177" s="21"/>
      <c r="O2177" s="21"/>
      <c r="Q2177" s="21"/>
      <c r="R2177" s="19"/>
      <c r="S2177" s="19"/>
      <c r="T2177" s="19"/>
      <c r="U2177" s="19"/>
      <c r="V2177" s="19"/>
      <c r="W2177" s="21"/>
    </row>
    <row r="2178" spans="14:23">
      <c r="N2178" s="21"/>
      <c r="O2178" s="21"/>
      <c r="Q2178" s="21"/>
      <c r="R2178" s="19"/>
      <c r="S2178" s="19"/>
      <c r="T2178" s="19"/>
      <c r="U2178" s="19"/>
      <c r="V2178" s="19"/>
      <c r="W2178" s="21"/>
    </row>
    <row r="2179" spans="14:23">
      <c r="N2179" s="21"/>
      <c r="O2179" s="21"/>
      <c r="Q2179" s="21"/>
      <c r="R2179" s="19"/>
      <c r="S2179" s="19"/>
      <c r="T2179" s="19"/>
      <c r="U2179" s="19"/>
      <c r="V2179" s="19"/>
      <c r="W2179" s="21"/>
    </row>
    <row r="2180" spans="14:23">
      <c r="N2180" s="21"/>
      <c r="O2180" s="21"/>
      <c r="Q2180" s="21"/>
      <c r="R2180" s="19"/>
      <c r="S2180" s="19"/>
      <c r="T2180" s="19"/>
      <c r="U2180" s="19"/>
      <c r="V2180" s="19"/>
      <c r="W2180" s="21"/>
    </row>
    <row r="2181" spans="14:23">
      <c r="N2181" s="21"/>
      <c r="O2181" s="21"/>
      <c r="Q2181" s="21"/>
      <c r="R2181" s="19"/>
      <c r="S2181" s="19"/>
      <c r="T2181" s="19"/>
      <c r="U2181" s="19"/>
      <c r="V2181" s="19"/>
      <c r="W2181" s="21"/>
    </row>
    <row r="2182" spans="14:23">
      <c r="N2182" s="21"/>
      <c r="O2182" s="21"/>
      <c r="Q2182" s="21"/>
      <c r="R2182" s="19"/>
      <c r="S2182" s="19"/>
      <c r="T2182" s="19"/>
      <c r="U2182" s="19"/>
      <c r="V2182" s="19"/>
      <c r="W2182" s="21"/>
    </row>
    <row r="2183" spans="14:23">
      <c r="N2183" s="21"/>
      <c r="O2183" s="21"/>
      <c r="Q2183" s="21"/>
      <c r="R2183" s="19"/>
      <c r="S2183" s="19"/>
      <c r="T2183" s="19"/>
      <c r="U2183" s="19"/>
      <c r="V2183" s="19"/>
      <c r="W2183" s="21"/>
    </row>
    <row r="2184" spans="14:23">
      <c r="N2184" s="21"/>
      <c r="O2184" s="21"/>
      <c r="Q2184" s="21"/>
      <c r="R2184" s="19"/>
      <c r="S2184" s="19"/>
      <c r="T2184" s="19"/>
      <c r="U2184" s="19"/>
      <c r="V2184" s="19"/>
      <c r="W2184" s="21"/>
    </row>
    <row r="2185" spans="14:23">
      <c r="N2185" s="21"/>
      <c r="O2185" s="21"/>
      <c r="Q2185" s="21"/>
      <c r="R2185" s="19"/>
      <c r="S2185" s="19"/>
      <c r="T2185" s="19"/>
      <c r="U2185" s="19"/>
      <c r="V2185" s="19"/>
      <c r="W2185" s="21"/>
    </row>
    <row r="2186" spans="14:23">
      <c r="N2186" s="21"/>
      <c r="O2186" s="21"/>
      <c r="Q2186" s="21"/>
      <c r="R2186" s="19"/>
      <c r="S2186" s="19"/>
      <c r="T2186" s="19"/>
      <c r="U2186" s="19"/>
      <c r="V2186" s="19"/>
      <c r="W2186" s="21"/>
    </row>
    <row r="2187" spans="14:23">
      <c r="N2187" s="21"/>
      <c r="O2187" s="21"/>
      <c r="Q2187" s="21"/>
      <c r="R2187" s="19"/>
      <c r="S2187" s="19"/>
      <c r="T2187" s="19"/>
      <c r="U2187" s="19"/>
      <c r="V2187" s="19"/>
      <c r="W2187" s="21"/>
    </row>
    <row r="2188" spans="14:23">
      <c r="N2188" s="21"/>
      <c r="O2188" s="21"/>
      <c r="Q2188" s="21"/>
      <c r="R2188" s="19"/>
      <c r="S2188" s="19"/>
      <c r="T2188" s="19"/>
      <c r="U2188" s="19"/>
      <c r="V2188" s="19"/>
      <c r="W2188" s="21"/>
    </row>
    <row r="2189" spans="14:23">
      <c r="N2189" s="21"/>
      <c r="O2189" s="21"/>
      <c r="Q2189" s="21"/>
      <c r="R2189" s="19"/>
      <c r="S2189" s="19"/>
      <c r="T2189" s="19"/>
      <c r="U2189" s="19"/>
      <c r="V2189" s="19"/>
      <c r="W2189" s="21"/>
    </row>
    <row r="2190" spans="14:23">
      <c r="N2190" s="21"/>
      <c r="O2190" s="21"/>
      <c r="Q2190" s="21"/>
      <c r="R2190" s="19"/>
      <c r="S2190" s="19"/>
      <c r="T2190" s="19"/>
      <c r="U2190" s="19"/>
      <c r="V2190" s="19"/>
      <c r="W2190" s="21"/>
    </row>
    <row r="2191" spans="14:23">
      <c r="N2191" s="21"/>
      <c r="O2191" s="21"/>
      <c r="Q2191" s="21"/>
      <c r="R2191" s="19"/>
      <c r="S2191" s="19"/>
      <c r="T2191" s="19"/>
      <c r="U2191" s="19"/>
      <c r="V2191" s="19"/>
      <c r="W2191" s="21"/>
    </row>
    <row r="2192" spans="14:23">
      <c r="N2192" s="21"/>
      <c r="O2192" s="21"/>
      <c r="Q2192" s="21"/>
      <c r="R2192" s="19"/>
      <c r="S2192" s="19"/>
      <c r="T2192" s="19"/>
      <c r="U2192" s="19"/>
      <c r="V2192" s="19"/>
      <c r="W2192" s="21"/>
    </row>
    <row r="2193" spans="14:23">
      <c r="N2193" s="21"/>
      <c r="O2193" s="21"/>
      <c r="Q2193" s="21"/>
      <c r="R2193" s="19"/>
      <c r="S2193" s="19"/>
      <c r="T2193" s="19"/>
      <c r="U2193" s="19"/>
      <c r="V2193" s="19"/>
      <c r="W2193" s="21"/>
    </row>
    <row r="2194" spans="14:23">
      <c r="N2194" s="21"/>
      <c r="O2194" s="21"/>
      <c r="Q2194" s="21"/>
      <c r="R2194" s="19"/>
      <c r="S2194" s="19"/>
      <c r="T2194" s="19"/>
      <c r="U2194" s="19"/>
      <c r="V2194" s="19"/>
      <c r="W2194" s="21"/>
    </row>
    <row r="2195" spans="14:23">
      <c r="N2195" s="21"/>
      <c r="O2195" s="21"/>
      <c r="Q2195" s="21"/>
      <c r="R2195" s="19"/>
      <c r="S2195" s="19"/>
      <c r="T2195" s="19"/>
      <c r="U2195" s="19"/>
      <c r="V2195" s="19"/>
      <c r="W2195" s="21"/>
    </row>
    <row r="2196" spans="14:23">
      <c r="N2196" s="21"/>
      <c r="O2196" s="21"/>
      <c r="Q2196" s="21"/>
      <c r="R2196" s="19"/>
      <c r="S2196" s="19"/>
      <c r="T2196" s="19"/>
      <c r="U2196" s="19"/>
      <c r="V2196" s="19"/>
      <c r="W2196" s="21"/>
    </row>
    <row r="2197" spans="14:23">
      <c r="N2197" s="21"/>
      <c r="O2197" s="21"/>
      <c r="Q2197" s="21"/>
      <c r="R2197" s="19"/>
      <c r="S2197" s="19"/>
      <c r="T2197" s="19"/>
      <c r="U2197" s="19"/>
      <c r="V2197" s="19"/>
      <c r="W2197" s="21"/>
    </row>
    <row r="2198" spans="14:23">
      <c r="N2198" s="21"/>
      <c r="O2198" s="21"/>
      <c r="Q2198" s="21"/>
      <c r="R2198" s="19"/>
      <c r="S2198" s="19"/>
      <c r="T2198" s="19"/>
      <c r="U2198" s="19"/>
      <c r="V2198" s="19"/>
      <c r="W2198" s="21"/>
    </row>
    <row r="2199" spans="14:23">
      <c r="N2199" s="21"/>
      <c r="O2199" s="21"/>
      <c r="Q2199" s="21"/>
      <c r="R2199" s="19"/>
      <c r="S2199" s="19"/>
      <c r="T2199" s="19"/>
      <c r="U2199" s="19"/>
      <c r="V2199" s="19"/>
      <c r="W2199" s="21"/>
    </row>
    <row r="2200" spans="14:23">
      <c r="N2200" s="21"/>
      <c r="O2200" s="21"/>
      <c r="Q2200" s="21"/>
      <c r="R2200" s="19"/>
      <c r="S2200" s="19"/>
      <c r="T2200" s="19"/>
      <c r="U2200" s="19"/>
      <c r="V2200" s="19"/>
      <c r="W2200" s="21"/>
    </row>
    <row r="2201" spans="14:23">
      <c r="N2201" s="21"/>
      <c r="O2201" s="21"/>
      <c r="Q2201" s="21"/>
      <c r="R2201" s="19"/>
      <c r="S2201" s="19"/>
      <c r="T2201" s="19"/>
      <c r="U2201" s="19"/>
      <c r="V2201" s="19"/>
      <c r="W2201" s="21"/>
    </row>
    <row r="2202" spans="14:23">
      <c r="N2202" s="21"/>
      <c r="O2202" s="21"/>
      <c r="Q2202" s="21"/>
      <c r="R2202" s="19"/>
      <c r="S2202" s="19"/>
      <c r="T2202" s="19"/>
      <c r="U2202" s="19"/>
      <c r="V2202" s="19"/>
      <c r="W2202" s="21"/>
    </row>
    <row r="2203" spans="14:23">
      <c r="N2203" s="21"/>
      <c r="O2203" s="21"/>
      <c r="Q2203" s="21"/>
      <c r="R2203" s="19"/>
      <c r="S2203" s="19"/>
      <c r="T2203" s="19"/>
      <c r="U2203" s="19"/>
      <c r="V2203" s="19"/>
      <c r="W2203" s="21"/>
    </row>
    <row r="2204" spans="14:23">
      <c r="N2204" s="21"/>
      <c r="O2204" s="21"/>
      <c r="Q2204" s="21"/>
      <c r="R2204" s="19"/>
      <c r="S2204" s="19"/>
      <c r="T2204" s="19"/>
      <c r="U2204" s="19"/>
      <c r="V2204" s="19"/>
      <c r="W2204" s="21"/>
    </row>
    <row r="2205" spans="14:23">
      <c r="N2205" s="21"/>
      <c r="O2205" s="21"/>
      <c r="Q2205" s="21"/>
      <c r="R2205" s="19"/>
      <c r="S2205" s="19"/>
      <c r="T2205" s="19"/>
      <c r="U2205" s="19"/>
      <c r="V2205" s="19"/>
      <c r="W2205" s="21"/>
    </row>
    <row r="2206" spans="14:23">
      <c r="N2206" s="21"/>
      <c r="O2206" s="21"/>
      <c r="Q2206" s="21"/>
      <c r="R2206" s="19"/>
      <c r="S2206" s="19"/>
      <c r="T2206" s="19"/>
      <c r="U2206" s="19"/>
      <c r="V2206" s="19"/>
      <c r="W2206" s="21"/>
    </row>
    <row r="2207" spans="14:23">
      <c r="N2207" s="21"/>
      <c r="O2207" s="21"/>
      <c r="Q2207" s="21"/>
      <c r="R2207" s="19"/>
      <c r="S2207" s="19"/>
      <c r="T2207" s="19"/>
      <c r="U2207" s="19"/>
      <c r="V2207" s="19"/>
      <c r="W2207" s="21"/>
    </row>
    <row r="2208" spans="14:23">
      <c r="N2208" s="21"/>
      <c r="O2208" s="21"/>
      <c r="Q2208" s="21"/>
      <c r="R2208" s="19"/>
      <c r="S2208" s="19"/>
      <c r="T2208" s="19"/>
      <c r="U2208" s="19"/>
      <c r="V2208" s="19"/>
      <c r="W2208" s="21"/>
    </row>
    <row r="2209" spans="14:23">
      <c r="N2209" s="21"/>
      <c r="O2209" s="21"/>
      <c r="Q2209" s="21"/>
      <c r="R2209" s="19"/>
      <c r="S2209" s="19"/>
      <c r="T2209" s="19"/>
      <c r="U2209" s="19"/>
      <c r="V2209" s="19"/>
      <c r="W2209" s="21"/>
    </row>
    <row r="2210" spans="14:23">
      <c r="N2210" s="21"/>
      <c r="O2210" s="21"/>
      <c r="Q2210" s="21"/>
      <c r="R2210" s="19"/>
      <c r="S2210" s="19"/>
      <c r="T2210" s="19"/>
      <c r="U2210" s="19"/>
      <c r="V2210" s="19"/>
      <c r="W2210" s="21"/>
    </row>
    <row r="2211" spans="14:23">
      <c r="N2211" s="21"/>
      <c r="O2211" s="21"/>
      <c r="Q2211" s="21"/>
      <c r="R2211" s="19"/>
      <c r="S2211" s="19"/>
      <c r="T2211" s="19"/>
      <c r="U2211" s="19"/>
      <c r="V2211" s="19"/>
      <c r="W2211" s="21"/>
    </row>
    <row r="2212" spans="14:23">
      <c r="N2212" s="21"/>
      <c r="O2212" s="21"/>
      <c r="Q2212" s="21"/>
      <c r="R2212" s="19"/>
      <c r="S2212" s="19"/>
      <c r="T2212" s="19"/>
      <c r="U2212" s="19"/>
      <c r="V2212" s="19"/>
      <c r="W2212" s="21"/>
    </row>
    <row r="2213" spans="14:23">
      <c r="N2213" s="21"/>
      <c r="O2213" s="21"/>
      <c r="Q2213" s="21"/>
      <c r="R2213" s="19"/>
      <c r="S2213" s="19"/>
      <c r="T2213" s="19"/>
      <c r="U2213" s="19"/>
      <c r="V2213" s="19"/>
      <c r="W2213" s="21"/>
    </row>
    <row r="2214" spans="14:23">
      <c r="N2214" s="21"/>
      <c r="O2214" s="21"/>
      <c r="Q2214" s="21"/>
      <c r="R2214" s="19"/>
      <c r="S2214" s="19"/>
      <c r="T2214" s="19"/>
      <c r="U2214" s="19"/>
      <c r="V2214" s="19"/>
      <c r="W2214" s="21"/>
    </row>
    <row r="2215" spans="14:23">
      <c r="N2215" s="21"/>
      <c r="O2215" s="21"/>
      <c r="Q2215" s="21"/>
      <c r="R2215" s="19"/>
      <c r="S2215" s="19"/>
      <c r="T2215" s="19"/>
      <c r="U2215" s="19"/>
      <c r="V2215" s="19"/>
      <c r="W2215" s="21"/>
    </row>
    <row r="2216" spans="14:23">
      <c r="N2216" s="21"/>
      <c r="O2216" s="21"/>
      <c r="Q2216" s="21"/>
      <c r="R2216" s="19"/>
      <c r="S2216" s="19"/>
      <c r="T2216" s="19"/>
      <c r="U2216" s="19"/>
      <c r="V2216" s="19"/>
      <c r="W2216" s="21"/>
    </row>
    <row r="2217" spans="14:23">
      <c r="N2217" s="21"/>
      <c r="O2217" s="21"/>
      <c r="Q2217" s="21"/>
      <c r="R2217" s="19"/>
      <c r="S2217" s="19"/>
      <c r="T2217" s="19"/>
      <c r="U2217" s="19"/>
      <c r="V2217" s="19"/>
      <c r="W2217" s="21"/>
    </row>
    <row r="2218" spans="14:23">
      <c r="N2218" s="21"/>
      <c r="O2218" s="21"/>
      <c r="Q2218" s="21"/>
      <c r="R2218" s="19"/>
      <c r="S2218" s="19"/>
      <c r="T2218" s="19"/>
      <c r="U2218" s="19"/>
      <c r="V2218" s="19"/>
      <c r="W2218" s="21"/>
    </row>
    <row r="2219" spans="14:23">
      <c r="N2219" s="21"/>
      <c r="O2219" s="21"/>
      <c r="Q2219" s="21"/>
      <c r="R2219" s="19"/>
      <c r="S2219" s="19"/>
      <c r="T2219" s="19"/>
      <c r="U2219" s="19"/>
      <c r="V2219" s="19"/>
      <c r="W2219" s="21"/>
    </row>
    <row r="2220" spans="14:23">
      <c r="N2220" s="21"/>
      <c r="O2220" s="21"/>
      <c r="Q2220" s="21"/>
      <c r="R2220" s="19"/>
      <c r="S2220" s="19"/>
      <c r="T2220" s="19"/>
      <c r="U2220" s="19"/>
      <c r="V2220" s="19"/>
      <c r="W2220" s="21"/>
    </row>
    <row r="2221" spans="14:23">
      <c r="N2221" s="21"/>
      <c r="O2221" s="21"/>
      <c r="Q2221" s="21"/>
      <c r="R2221" s="19"/>
      <c r="S2221" s="19"/>
      <c r="T2221" s="19"/>
      <c r="U2221" s="19"/>
      <c r="V2221" s="19"/>
      <c r="W2221" s="21"/>
    </row>
    <row r="2222" spans="14:23">
      <c r="N2222" s="21"/>
      <c r="O2222" s="21"/>
      <c r="Q2222" s="21"/>
      <c r="R2222" s="19"/>
      <c r="S2222" s="19"/>
      <c r="T2222" s="19"/>
      <c r="U2222" s="19"/>
      <c r="V2222" s="19"/>
      <c r="W2222" s="21"/>
    </row>
    <row r="2223" spans="14:23">
      <c r="N2223" s="21"/>
      <c r="O2223" s="21"/>
      <c r="Q2223" s="21"/>
      <c r="R2223" s="19"/>
      <c r="S2223" s="19"/>
      <c r="T2223" s="19"/>
      <c r="U2223" s="19"/>
      <c r="V2223" s="19"/>
      <c r="W2223" s="21"/>
    </row>
    <row r="2224" spans="14:23">
      <c r="N2224" s="21"/>
      <c r="O2224" s="21"/>
      <c r="Q2224" s="21"/>
      <c r="R2224" s="19"/>
      <c r="S2224" s="19"/>
      <c r="T2224" s="19"/>
      <c r="U2224" s="19"/>
      <c r="V2224" s="19"/>
      <c r="W2224" s="21"/>
    </row>
    <row r="2225" spans="14:23">
      <c r="N2225" s="21"/>
      <c r="O2225" s="21"/>
      <c r="Q2225" s="21"/>
      <c r="R2225" s="19"/>
      <c r="S2225" s="19"/>
      <c r="T2225" s="19"/>
      <c r="U2225" s="19"/>
      <c r="V2225" s="19"/>
      <c r="W2225" s="21"/>
    </row>
    <row r="2226" spans="14:23">
      <c r="N2226" s="21"/>
      <c r="O2226" s="21"/>
      <c r="Q2226" s="21"/>
      <c r="R2226" s="19"/>
      <c r="S2226" s="19"/>
      <c r="T2226" s="19"/>
      <c r="U2226" s="19"/>
      <c r="V2226" s="19"/>
      <c r="W2226" s="21"/>
    </row>
    <row r="2227" spans="14:23">
      <c r="N2227" s="21"/>
      <c r="O2227" s="21"/>
      <c r="Q2227" s="21"/>
      <c r="R2227" s="19"/>
      <c r="S2227" s="19"/>
      <c r="T2227" s="19"/>
      <c r="U2227" s="19"/>
      <c r="V2227" s="19"/>
      <c r="W2227" s="21"/>
    </row>
    <row r="2228" spans="14:23">
      <c r="N2228" s="21"/>
      <c r="O2228" s="21"/>
      <c r="Q2228" s="21"/>
      <c r="R2228" s="19"/>
      <c r="S2228" s="19"/>
      <c r="T2228" s="19"/>
      <c r="U2228" s="19"/>
      <c r="V2228" s="19"/>
      <c r="W2228" s="21"/>
    </row>
    <row r="2229" spans="14:23">
      <c r="N2229" s="21"/>
      <c r="O2229" s="21"/>
      <c r="Q2229" s="21"/>
      <c r="R2229" s="19"/>
      <c r="S2229" s="19"/>
      <c r="T2229" s="19"/>
      <c r="U2229" s="19"/>
      <c r="V2229" s="19"/>
      <c r="W2229" s="21"/>
    </row>
    <row r="2230" spans="14:23">
      <c r="N2230" s="21"/>
      <c r="O2230" s="21"/>
      <c r="Q2230" s="21"/>
      <c r="R2230" s="19"/>
      <c r="S2230" s="19"/>
      <c r="T2230" s="19"/>
      <c r="U2230" s="19"/>
      <c r="V2230" s="19"/>
      <c r="W2230" s="21"/>
    </row>
    <row r="2231" spans="14:23">
      <c r="N2231" s="21"/>
      <c r="O2231" s="21"/>
      <c r="Q2231" s="21"/>
      <c r="R2231" s="19"/>
      <c r="S2231" s="19"/>
      <c r="T2231" s="19"/>
      <c r="U2231" s="19"/>
      <c r="V2231" s="19"/>
      <c r="W2231" s="21"/>
    </row>
    <row r="2232" spans="14:23">
      <c r="N2232" s="21"/>
      <c r="O2232" s="21"/>
      <c r="Q2232" s="21"/>
      <c r="R2232" s="19"/>
      <c r="S2232" s="19"/>
      <c r="T2232" s="19"/>
      <c r="U2232" s="19"/>
      <c r="V2232" s="19"/>
      <c r="W2232" s="21"/>
    </row>
    <row r="2233" spans="14:23">
      <c r="N2233" s="21"/>
      <c r="O2233" s="21"/>
      <c r="Q2233" s="21"/>
      <c r="R2233" s="19"/>
      <c r="S2233" s="19"/>
      <c r="T2233" s="19"/>
      <c r="U2233" s="19"/>
      <c r="V2233" s="19"/>
      <c r="W2233" s="21"/>
    </row>
    <row r="2234" spans="14:23">
      <c r="N2234" s="21"/>
      <c r="O2234" s="21"/>
      <c r="Q2234" s="21"/>
      <c r="R2234" s="19"/>
      <c r="S2234" s="19"/>
      <c r="T2234" s="19"/>
      <c r="U2234" s="19"/>
      <c r="V2234" s="19"/>
      <c r="W2234" s="21"/>
    </row>
    <row r="2235" spans="14:23">
      <c r="N2235" s="21"/>
      <c r="O2235" s="21"/>
      <c r="Q2235" s="21"/>
      <c r="R2235" s="19"/>
      <c r="S2235" s="19"/>
      <c r="T2235" s="19"/>
      <c r="U2235" s="19"/>
      <c r="V2235" s="19"/>
      <c r="W2235" s="21"/>
    </row>
    <row r="2236" spans="14:23">
      <c r="N2236" s="21"/>
      <c r="O2236" s="21"/>
      <c r="Q2236" s="21"/>
      <c r="R2236" s="19"/>
      <c r="S2236" s="19"/>
      <c r="T2236" s="19"/>
      <c r="U2236" s="19"/>
      <c r="V2236" s="19"/>
      <c r="W2236" s="21"/>
    </row>
    <row r="2237" spans="14:23">
      <c r="N2237" s="21"/>
      <c r="O2237" s="21"/>
      <c r="Q2237" s="21"/>
      <c r="R2237" s="19"/>
      <c r="S2237" s="19"/>
      <c r="T2237" s="19"/>
      <c r="U2237" s="19"/>
      <c r="V2237" s="19"/>
      <c r="W2237" s="21"/>
    </row>
    <row r="2238" spans="14:23">
      <c r="N2238" s="21"/>
      <c r="O2238" s="21"/>
      <c r="Q2238" s="21"/>
      <c r="R2238" s="19"/>
      <c r="S2238" s="19"/>
      <c r="T2238" s="19"/>
      <c r="U2238" s="19"/>
      <c r="V2238" s="19"/>
      <c r="W2238" s="21"/>
    </row>
    <row r="2239" spans="14:23">
      <c r="N2239" s="21"/>
      <c r="O2239" s="21"/>
      <c r="Q2239" s="21"/>
      <c r="R2239" s="19"/>
      <c r="S2239" s="19"/>
      <c r="T2239" s="19"/>
      <c r="U2239" s="19"/>
      <c r="V2239" s="19"/>
      <c r="W2239" s="21"/>
    </row>
    <row r="2240" spans="14:23">
      <c r="N2240" s="21"/>
      <c r="O2240" s="21"/>
      <c r="Q2240" s="21"/>
      <c r="R2240" s="19"/>
      <c r="S2240" s="19"/>
      <c r="T2240" s="19"/>
      <c r="U2240" s="19"/>
      <c r="V2240" s="19"/>
      <c r="W2240" s="21"/>
    </row>
    <row r="2241" spans="14:23">
      <c r="N2241" s="21"/>
      <c r="O2241" s="21"/>
      <c r="Q2241" s="21"/>
      <c r="R2241" s="19"/>
      <c r="S2241" s="19"/>
      <c r="T2241" s="19"/>
      <c r="U2241" s="19"/>
      <c r="V2241" s="19"/>
      <c r="W2241" s="21"/>
    </row>
    <row r="2242" spans="14:23">
      <c r="N2242" s="21"/>
      <c r="O2242" s="21"/>
      <c r="Q2242" s="21"/>
      <c r="R2242" s="19"/>
      <c r="S2242" s="19"/>
      <c r="T2242" s="19"/>
      <c r="U2242" s="19"/>
      <c r="V2242" s="19"/>
      <c r="W2242" s="21"/>
    </row>
    <row r="2243" spans="14:23">
      <c r="N2243" s="21"/>
      <c r="O2243" s="21"/>
      <c r="Q2243" s="21"/>
      <c r="R2243" s="19"/>
      <c r="S2243" s="19"/>
      <c r="T2243" s="19"/>
      <c r="U2243" s="19"/>
      <c r="V2243" s="19"/>
      <c r="W2243" s="21"/>
    </row>
    <row r="2244" spans="14:23">
      <c r="N2244" s="21"/>
      <c r="O2244" s="21"/>
      <c r="Q2244" s="21"/>
      <c r="R2244" s="19"/>
      <c r="S2244" s="19"/>
      <c r="T2244" s="19"/>
      <c r="U2244" s="19"/>
      <c r="V2244" s="19"/>
      <c r="W2244" s="21"/>
    </row>
    <row r="2245" spans="14:23">
      <c r="N2245" s="21"/>
      <c r="O2245" s="21"/>
      <c r="Q2245" s="21"/>
      <c r="R2245" s="19"/>
      <c r="S2245" s="19"/>
      <c r="T2245" s="19"/>
      <c r="U2245" s="19"/>
      <c r="V2245" s="19"/>
      <c r="W2245" s="21"/>
    </row>
    <row r="2246" spans="14:23">
      <c r="N2246" s="21"/>
      <c r="O2246" s="21"/>
      <c r="Q2246" s="21"/>
      <c r="R2246" s="19"/>
      <c r="S2246" s="19"/>
      <c r="T2246" s="19"/>
      <c r="U2246" s="19"/>
      <c r="V2246" s="19"/>
      <c r="W2246" s="21"/>
    </row>
    <row r="2247" spans="14:23">
      <c r="N2247" s="21"/>
      <c r="O2247" s="21"/>
      <c r="Q2247" s="21"/>
      <c r="R2247" s="19"/>
      <c r="S2247" s="19"/>
      <c r="T2247" s="19"/>
      <c r="U2247" s="19"/>
      <c r="V2247" s="19"/>
      <c r="W2247" s="21"/>
    </row>
    <row r="2248" spans="14:23">
      <c r="N2248" s="21"/>
      <c r="O2248" s="21"/>
      <c r="Q2248" s="21"/>
      <c r="R2248" s="19"/>
      <c r="S2248" s="19"/>
      <c r="T2248" s="19"/>
      <c r="U2248" s="19"/>
      <c r="V2248" s="19"/>
      <c r="W2248" s="21"/>
    </row>
    <row r="2249" spans="14:23">
      <c r="N2249" s="21"/>
      <c r="O2249" s="21"/>
      <c r="Q2249" s="21"/>
      <c r="R2249" s="19"/>
      <c r="S2249" s="19"/>
      <c r="T2249" s="19"/>
      <c r="U2249" s="19"/>
      <c r="V2249" s="19"/>
      <c r="W2249" s="21"/>
    </row>
    <row r="2250" spans="14:23">
      <c r="N2250" s="21"/>
      <c r="O2250" s="21"/>
      <c r="Q2250" s="21"/>
      <c r="R2250" s="19"/>
      <c r="S2250" s="19"/>
      <c r="T2250" s="19"/>
      <c r="U2250" s="19"/>
      <c r="V2250" s="19"/>
      <c r="W2250" s="21"/>
    </row>
    <row r="2251" spans="14:23">
      <c r="N2251" s="21"/>
      <c r="O2251" s="21"/>
      <c r="Q2251" s="21"/>
      <c r="R2251" s="19"/>
      <c r="S2251" s="19"/>
      <c r="T2251" s="19"/>
      <c r="U2251" s="19"/>
      <c r="V2251" s="19"/>
      <c r="W2251" s="21"/>
    </row>
    <row r="2252" spans="14:23">
      <c r="N2252" s="21"/>
      <c r="O2252" s="21"/>
      <c r="Q2252" s="21"/>
      <c r="R2252" s="19"/>
      <c r="S2252" s="19"/>
      <c r="T2252" s="19"/>
      <c r="U2252" s="19"/>
      <c r="V2252" s="19"/>
      <c r="W2252" s="21"/>
    </row>
    <row r="2253" spans="14:23">
      <c r="N2253" s="21"/>
      <c r="O2253" s="21"/>
      <c r="Q2253" s="21"/>
      <c r="R2253" s="19"/>
      <c r="S2253" s="19"/>
      <c r="T2253" s="19"/>
      <c r="U2253" s="19"/>
      <c r="V2253" s="19"/>
      <c r="W2253" s="21"/>
    </row>
    <row r="2254" spans="14:23">
      <c r="N2254" s="21"/>
      <c r="O2254" s="21"/>
      <c r="Q2254" s="21"/>
      <c r="R2254" s="19"/>
      <c r="S2254" s="19"/>
      <c r="T2254" s="19"/>
      <c r="U2254" s="19"/>
      <c r="V2254" s="19"/>
      <c r="W2254" s="21"/>
    </row>
    <row r="2255" spans="14:23">
      <c r="N2255" s="21"/>
      <c r="O2255" s="21"/>
      <c r="Q2255" s="21"/>
      <c r="R2255" s="19"/>
      <c r="S2255" s="19"/>
      <c r="T2255" s="19"/>
      <c r="U2255" s="19"/>
      <c r="V2255" s="19"/>
      <c r="W2255" s="21"/>
    </row>
    <row r="2256" spans="14:23">
      <c r="N2256" s="21"/>
      <c r="O2256" s="21"/>
      <c r="Q2256" s="21"/>
      <c r="R2256" s="19"/>
      <c r="S2256" s="19"/>
      <c r="T2256" s="19"/>
      <c r="U2256" s="19"/>
      <c r="V2256" s="19"/>
      <c r="W2256" s="21"/>
    </row>
    <row r="2257" spans="14:23">
      <c r="N2257" s="21"/>
      <c r="O2257" s="21"/>
      <c r="Q2257" s="21"/>
      <c r="R2257" s="19"/>
      <c r="S2257" s="19"/>
      <c r="T2257" s="19"/>
      <c r="U2257" s="19"/>
      <c r="V2257" s="19"/>
      <c r="W2257" s="21"/>
    </row>
    <row r="2258" spans="14:23">
      <c r="N2258" s="21"/>
      <c r="O2258" s="21"/>
      <c r="Q2258" s="21"/>
      <c r="R2258" s="19"/>
      <c r="S2258" s="19"/>
      <c r="T2258" s="19"/>
      <c r="U2258" s="19"/>
      <c r="V2258" s="19"/>
      <c r="W2258" s="21"/>
    </row>
    <row r="2259" spans="14:23">
      <c r="N2259" s="21"/>
      <c r="O2259" s="21"/>
      <c r="Q2259" s="21"/>
      <c r="R2259" s="19"/>
      <c r="S2259" s="19"/>
      <c r="T2259" s="19"/>
      <c r="U2259" s="19"/>
      <c r="V2259" s="19"/>
      <c r="W2259" s="21"/>
    </row>
    <row r="2260" spans="14:23">
      <c r="N2260" s="21"/>
      <c r="O2260" s="21"/>
      <c r="Q2260" s="21"/>
      <c r="R2260" s="19"/>
      <c r="S2260" s="19"/>
      <c r="T2260" s="19"/>
      <c r="U2260" s="19"/>
      <c r="V2260" s="19"/>
      <c r="W2260" s="21"/>
    </row>
    <row r="2261" spans="14:23">
      <c r="N2261" s="21"/>
      <c r="O2261" s="21"/>
      <c r="Q2261" s="21"/>
      <c r="R2261" s="19"/>
      <c r="S2261" s="19"/>
      <c r="T2261" s="19"/>
      <c r="U2261" s="19"/>
      <c r="V2261" s="19"/>
      <c r="W2261" s="21"/>
    </row>
    <row r="2262" spans="14:23">
      <c r="N2262" s="21"/>
      <c r="O2262" s="21"/>
      <c r="Q2262" s="21"/>
      <c r="R2262" s="19"/>
      <c r="S2262" s="19"/>
      <c r="T2262" s="19"/>
      <c r="U2262" s="19"/>
      <c r="V2262" s="19"/>
      <c r="W2262" s="21"/>
    </row>
    <row r="2263" spans="14:23">
      <c r="N2263" s="21"/>
      <c r="O2263" s="21"/>
      <c r="Q2263" s="21"/>
      <c r="R2263" s="19"/>
      <c r="S2263" s="19"/>
      <c r="T2263" s="19"/>
      <c r="U2263" s="19"/>
      <c r="V2263" s="19"/>
      <c r="W2263" s="21"/>
    </row>
    <row r="2264" spans="14:23">
      <c r="N2264" s="21"/>
      <c r="O2264" s="21"/>
      <c r="Q2264" s="21"/>
      <c r="R2264" s="19"/>
      <c r="S2264" s="19"/>
      <c r="T2264" s="19"/>
      <c r="U2264" s="19"/>
      <c r="V2264" s="19"/>
      <c r="W2264" s="21"/>
    </row>
    <row r="2265" spans="14:23">
      <c r="N2265" s="21"/>
      <c r="O2265" s="21"/>
      <c r="Q2265" s="21"/>
      <c r="R2265" s="19"/>
      <c r="S2265" s="19"/>
      <c r="T2265" s="19"/>
      <c r="U2265" s="19"/>
      <c r="V2265" s="19"/>
      <c r="W2265" s="21"/>
    </row>
    <row r="2266" spans="14:23">
      <c r="N2266" s="21"/>
      <c r="O2266" s="21"/>
      <c r="Q2266" s="21"/>
      <c r="R2266" s="19"/>
      <c r="S2266" s="19"/>
      <c r="T2266" s="19"/>
      <c r="U2266" s="19"/>
      <c r="V2266" s="19"/>
      <c r="W2266" s="21"/>
    </row>
    <row r="2267" spans="14:23">
      <c r="N2267" s="21"/>
      <c r="O2267" s="21"/>
      <c r="Q2267" s="21"/>
      <c r="R2267" s="19"/>
      <c r="S2267" s="19"/>
      <c r="T2267" s="19"/>
      <c r="U2267" s="19"/>
      <c r="V2267" s="19"/>
      <c r="W2267" s="21"/>
    </row>
    <row r="2268" spans="14:23">
      <c r="N2268" s="21"/>
      <c r="O2268" s="21"/>
      <c r="Q2268" s="21"/>
      <c r="R2268" s="19"/>
      <c r="S2268" s="19"/>
      <c r="T2268" s="19"/>
      <c r="U2268" s="19"/>
      <c r="V2268" s="19"/>
      <c r="W2268" s="21"/>
    </row>
    <row r="2269" spans="14:23">
      <c r="N2269" s="21"/>
      <c r="O2269" s="21"/>
      <c r="Q2269" s="21"/>
      <c r="R2269" s="19"/>
      <c r="S2269" s="19"/>
      <c r="T2269" s="19"/>
      <c r="U2269" s="19"/>
      <c r="V2269" s="19"/>
      <c r="W2269" s="21"/>
    </row>
    <row r="2270" spans="14:23">
      <c r="N2270" s="21"/>
      <c r="O2270" s="21"/>
      <c r="Q2270" s="21"/>
      <c r="R2270" s="19"/>
      <c r="S2270" s="19"/>
      <c r="T2270" s="19"/>
      <c r="U2270" s="19"/>
      <c r="V2270" s="19"/>
      <c r="W2270" s="21"/>
    </row>
    <row r="2271" spans="14:23">
      <c r="N2271" s="21"/>
      <c r="O2271" s="21"/>
      <c r="Q2271" s="21"/>
      <c r="R2271" s="19"/>
      <c r="S2271" s="19"/>
      <c r="T2271" s="19"/>
      <c r="U2271" s="19"/>
      <c r="V2271" s="19"/>
      <c r="W2271" s="21"/>
    </row>
    <row r="2272" spans="14:23">
      <c r="N2272" s="21"/>
      <c r="O2272" s="21"/>
      <c r="Q2272" s="21"/>
      <c r="R2272" s="19"/>
      <c r="S2272" s="19"/>
      <c r="T2272" s="19"/>
      <c r="U2272" s="19"/>
      <c r="V2272" s="19"/>
      <c r="W2272" s="21"/>
    </row>
    <row r="2273" spans="14:23">
      <c r="N2273" s="21"/>
      <c r="O2273" s="21"/>
      <c r="Q2273" s="21"/>
      <c r="R2273" s="19"/>
      <c r="S2273" s="19"/>
      <c r="T2273" s="19"/>
      <c r="U2273" s="19"/>
      <c r="V2273" s="19"/>
      <c r="W2273" s="21"/>
    </row>
    <row r="2274" spans="14:23">
      <c r="N2274" s="21"/>
      <c r="O2274" s="21"/>
      <c r="Q2274" s="21"/>
      <c r="R2274" s="19"/>
      <c r="S2274" s="19"/>
      <c r="T2274" s="19"/>
      <c r="U2274" s="19"/>
      <c r="V2274" s="19"/>
      <c r="W2274" s="21"/>
    </row>
    <row r="2275" spans="14:23">
      <c r="N2275" s="21"/>
      <c r="O2275" s="21"/>
      <c r="Q2275" s="21"/>
      <c r="R2275" s="19"/>
      <c r="S2275" s="19"/>
      <c r="T2275" s="19"/>
      <c r="U2275" s="19"/>
      <c r="V2275" s="19"/>
      <c r="W2275" s="21"/>
    </row>
    <row r="2276" spans="14:23">
      <c r="N2276" s="21"/>
      <c r="O2276" s="21"/>
      <c r="Q2276" s="21"/>
      <c r="R2276" s="19"/>
      <c r="S2276" s="19"/>
      <c r="T2276" s="19"/>
      <c r="U2276" s="19"/>
      <c r="V2276" s="19"/>
      <c r="W2276" s="21"/>
    </row>
    <row r="2277" spans="14:23">
      <c r="N2277" s="21"/>
      <c r="O2277" s="21"/>
      <c r="Q2277" s="21"/>
      <c r="R2277" s="19"/>
      <c r="S2277" s="19"/>
      <c r="T2277" s="19"/>
      <c r="U2277" s="19"/>
      <c r="V2277" s="19"/>
      <c r="W2277" s="21"/>
    </row>
    <row r="2278" spans="14:23">
      <c r="N2278" s="21"/>
      <c r="O2278" s="21"/>
      <c r="Q2278" s="21"/>
      <c r="R2278" s="19"/>
      <c r="S2278" s="19"/>
      <c r="T2278" s="19"/>
      <c r="U2278" s="19"/>
      <c r="V2278" s="19"/>
      <c r="W2278" s="21"/>
    </row>
    <row r="2279" spans="14:23">
      <c r="N2279" s="21"/>
      <c r="O2279" s="21"/>
      <c r="Q2279" s="21"/>
      <c r="R2279" s="19"/>
      <c r="S2279" s="19"/>
      <c r="T2279" s="19"/>
      <c r="U2279" s="19"/>
      <c r="V2279" s="19"/>
      <c r="W2279" s="21"/>
    </row>
    <row r="2280" spans="14:23">
      <c r="N2280" s="21"/>
      <c r="O2280" s="21"/>
      <c r="Q2280" s="21"/>
      <c r="R2280" s="19"/>
      <c r="S2280" s="19"/>
      <c r="T2280" s="19"/>
      <c r="U2280" s="19"/>
      <c r="V2280" s="19"/>
      <c r="W2280" s="21"/>
    </row>
    <row r="2281" spans="14:23">
      <c r="N2281" s="21"/>
      <c r="O2281" s="21"/>
      <c r="Q2281" s="21"/>
      <c r="R2281" s="19"/>
      <c r="S2281" s="19"/>
      <c r="T2281" s="19"/>
      <c r="U2281" s="19"/>
      <c r="V2281" s="19"/>
      <c r="W2281" s="21"/>
    </row>
    <row r="2282" spans="14:23">
      <c r="N2282" s="21"/>
      <c r="O2282" s="21"/>
      <c r="Q2282" s="21"/>
      <c r="R2282" s="19"/>
      <c r="S2282" s="19"/>
      <c r="T2282" s="19"/>
      <c r="U2282" s="19"/>
      <c r="V2282" s="19"/>
      <c r="W2282" s="21"/>
    </row>
    <row r="2283" spans="14:23">
      <c r="N2283" s="21"/>
      <c r="O2283" s="21"/>
      <c r="Q2283" s="21"/>
      <c r="R2283" s="19"/>
      <c r="S2283" s="19"/>
      <c r="T2283" s="19"/>
      <c r="U2283" s="19"/>
      <c r="V2283" s="19"/>
      <c r="W2283" s="21"/>
    </row>
    <row r="2284" spans="14:23">
      <c r="N2284" s="21"/>
      <c r="O2284" s="21"/>
      <c r="Q2284" s="21"/>
      <c r="R2284" s="19"/>
      <c r="S2284" s="19"/>
      <c r="T2284" s="19"/>
      <c r="U2284" s="19"/>
      <c r="V2284" s="19"/>
      <c r="W2284" s="21"/>
    </row>
    <row r="2285" spans="14:23">
      <c r="N2285" s="21"/>
      <c r="O2285" s="21"/>
      <c r="Q2285" s="21"/>
      <c r="R2285" s="19"/>
      <c r="S2285" s="19"/>
      <c r="T2285" s="19"/>
      <c r="U2285" s="19"/>
      <c r="V2285" s="19"/>
      <c r="W2285" s="21"/>
    </row>
    <row r="2286" spans="14:23">
      <c r="N2286" s="21"/>
      <c r="O2286" s="21"/>
      <c r="Q2286" s="21"/>
      <c r="R2286" s="19"/>
      <c r="S2286" s="19"/>
      <c r="T2286" s="19"/>
      <c r="U2286" s="19"/>
      <c r="V2286" s="19"/>
      <c r="W2286" s="21"/>
    </row>
    <row r="2287" spans="14:23">
      <c r="N2287" s="21"/>
      <c r="O2287" s="21"/>
      <c r="Q2287" s="21"/>
      <c r="R2287" s="19"/>
      <c r="S2287" s="19"/>
      <c r="T2287" s="19"/>
      <c r="U2287" s="19"/>
      <c r="V2287" s="19"/>
      <c r="W2287" s="21"/>
    </row>
    <row r="2288" spans="14:23">
      <c r="N2288" s="21"/>
      <c r="O2288" s="21"/>
      <c r="Q2288" s="21"/>
      <c r="R2288" s="19"/>
      <c r="S2288" s="19"/>
      <c r="T2288" s="19"/>
      <c r="U2288" s="19"/>
      <c r="V2288" s="19"/>
      <c r="W2288" s="21"/>
    </row>
    <row r="2289" spans="14:23">
      <c r="N2289" s="21"/>
      <c r="O2289" s="21"/>
      <c r="Q2289" s="21"/>
      <c r="R2289" s="19"/>
      <c r="S2289" s="19"/>
      <c r="T2289" s="19"/>
      <c r="U2289" s="19"/>
      <c r="V2289" s="19"/>
      <c r="W2289" s="21"/>
    </row>
    <row r="2290" spans="14:23">
      <c r="N2290" s="21"/>
      <c r="O2290" s="21"/>
      <c r="Q2290" s="21"/>
      <c r="R2290" s="19"/>
      <c r="S2290" s="19"/>
      <c r="T2290" s="19"/>
      <c r="U2290" s="19"/>
      <c r="V2290" s="19"/>
      <c r="W2290" s="21"/>
    </row>
    <row r="2291" spans="14:23">
      <c r="N2291" s="21"/>
      <c r="O2291" s="21"/>
      <c r="Q2291" s="21"/>
      <c r="R2291" s="19"/>
      <c r="S2291" s="19"/>
      <c r="T2291" s="19"/>
      <c r="U2291" s="19"/>
      <c r="V2291" s="19"/>
      <c r="W2291" s="21"/>
    </row>
    <row r="2292" spans="14:23">
      <c r="N2292" s="21"/>
      <c r="O2292" s="21"/>
      <c r="Q2292" s="21"/>
      <c r="R2292" s="19"/>
      <c r="S2292" s="19"/>
      <c r="T2292" s="19"/>
      <c r="U2292" s="19"/>
      <c r="V2292" s="19"/>
      <c r="W2292" s="21"/>
    </row>
    <row r="2293" spans="14:23">
      <c r="N2293" s="21"/>
      <c r="O2293" s="21"/>
      <c r="Q2293" s="21"/>
      <c r="R2293" s="19"/>
      <c r="S2293" s="19"/>
      <c r="T2293" s="19"/>
      <c r="U2293" s="19"/>
      <c r="V2293" s="19"/>
      <c r="W2293" s="21"/>
    </row>
    <row r="2294" spans="14:23">
      <c r="N2294" s="21"/>
      <c r="O2294" s="21"/>
      <c r="Q2294" s="21"/>
      <c r="R2294" s="19"/>
      <c r="S2294" s="19"/>
      <c r="T2294" s="19"/>
      <c r="U2294" s="19"/>
      <c r="V2294" s="19"/>
      <c r="W2294" s="21"/>
    </row>
    <row r="2295" spans="14:23">
      <c r="N2295" s="21"/>
      <c r="O2295" s="21"/>
      <c r="Q2295" s="21"/>
      <c r="R2295" s="19"/>
      <c r="S2295" s="19"/>
      <c r="T2295" s="19"/>
      <c r="U2295" s="19"/>
      <c r="V2295" s="19"/>
      <c r="W2295" s="21"/>
    </row>
    <row r="2296" spans="14:23">
      <c r="N2296" s="21"/>
      <c r="O2296" s="21"/>
      <c r="Q2296" s="21"/>
      <c r="R2296" s="19"/>
      <c r="S2296" s="19"/>
      <c r="T2296" s="19"/>
      <c r="U2296" s="19"/>
      <c r="V2296" s="19"/>
      <c r="W2296" s="21"/>
    </row>
    <row r="2297" spans="14:23">
      <c r="N2297" s="21"/>
      <c r="O2297" s="21"/>
      <c r="Q2297" s="21"/>
      <c r="R2297" s="19"/>
      <c r="S2297" s="19"/>
      <c r="T2297" s="19"/>
      <c r="U2297" s="19"/>
      <c r="V2297" s="19"/>
      <c r="W2297" s="21"/>
    </row>
    <row r="2298" spans="14:23">
      <c r="N2298" s="21"/>
      <c r="O2298" s="21"/>
      <c r="Q2298" s="21"/>
      <c r="R2298" s="19"/>
      <c r="S2298" s="19"/>
      <c r="T2298" s="19"/>
      <c r="U2298" s="19"/>
      <c r="V2298" s="19"/>
      <c r="W2298" s="21"/>
    </row>
    <row r="2299" spans="14:23">
      <c r="N2299" s="21"/>
      <c r="O2299" s="21"/>
      <c r="Q2299" s="21"/>
      <c r="R2299" s="19"/>
      <c r="S2299" s="19"/>
      <c r="T2299" s="19"/>
      <c r="U2299" s="19"/>
      <c r="V2299" s="19"/>
      <c r="W2299" s="21"/>
    </row>
    <row r="2300" spans="14:23">
      <c r="N2300" s="21"/>
      <c r="O2300" s="21"/>
      <c r="Q2300" s="21"/>
      <c r="R2300" s="19"/>
      <c r="S2300" s="19"/>
      <c r="T2300" s="19"/>
      <c r="U2300" s="19"/>
      <c r="V2300" s="19"/>
      <c r="W2300" s="21"/>
    </row>
    <row r="2301" spans="14:23">
      <c r="N2301" s="21"/>
      <c r="O2301" s="21"/>
      <c r="Q2301" s="21"/>
      <c r="R2301" s="19"/>
      <c r="S2301" s="19"/>
      <c r="T2301" s="19"/>
      <c r="U2301" s="19"/>
      <c r="V2301" s="19"/>
      <c r="W2301" s="21"/>
    </row>
    <row r="2302" spans="14:23">
      <c r="N2302" s="21"/>
      <c r="O2302" s="21"/>
      <c r="Q2302" s="21"/>
      <c r="R2302" s="19"/>
      <c r="S2302" s="19"/>
      <c r="T2302" s="19"/>
      <c r="U2302" s="19"/>
      <c r="V2302" s="19"/>
      <c r="W2302" s="21"/>
    </row>
    <row r="2303" spans="14:23">
      <c r="N2303" s="21"/>
      <c r="O2303" s="21"/>
      <c r="Q2303" s="21"/>
      <c r="R2303" s="19"/>
      <c r="S2303" s="19"/>
      <c r="T2303" s="19"/>
      <c r="U2303" s="19"/>
      <c r="V2303" s="19"/>
      <c r="W2303" s="21"/>
    </row>
    <row r="2304" spans="14:23">
      <c r="N2304" s="21"/>
      <c r="O2304" s="21"/>
      <c r="Q2304" s="21"/>
      <c r="R2304" s="19"/>
      <c r="S2304" s="19"/>
      <c r="T2304" s="19"/>
      <c r="U2304" s="19"/>
      <c r="V2304" s="19"/>
      <c r="W2304" s="21"/>
    </row>
    <row r="2305" spans="14:23">
      <c r="N2305" s="21"/>
      <c r="O2305" s="21"/>
      <c r="Q2305" s="21"/>
      <c r="R2305" s="19"/>
      <c r="S2305" s="19"/>
      <c r="T2305" s="19"/>
      <c r="U2305" s="19"/>
      <c r="V2305" s="19"/>
      <c r="W2305" s="21"/>
    </row>
    <row r="2306" spans="14:23">
      <c r="N2306" s="21"/>
      <c r="O2306" s="21"/>
      <c r="Q2306" s="21"/>
      <c r="R2306" s="19"/>
      <c r="S2306" s="19"/>
      <c r="T2306" s="19"/>
      <c r="U2306" s="19"/>
      <c r="V2306" s="19"/>
      <c r="W2306" s="21"/>
    </row>
    <row r="2307" spans="14:23">
      <c r="N2307" s="21"/>
      <c r="O2307" s="21"/>
      <c r="Q2307" s="21"/>
      <c r="R2307" s="19"/>
      <c r="S2307" s="19"/>
      <c r="T2307" s="19"/>
      <c r="U2307" s="19"/>
      <c r="V2307" s="19"/>
      <c r="W2307" s="21"/>
    </row>
    <row r="2308" spans="14:23">
      <c r="N2308" s="21"/>
      <c r="O2308" s="21"/>
      <c r="Q2308" s="21"/>
      <c r="R2308" s="19"/>
      <c r="S2308" s="19"/>
      <c r="T2308" s="19"/>
      <c r="U2308" s="19"/>
      <c r="V2308" s="19"/>
      <c r="W2308" s="21"/>
    </row>
    <row r="2309" spans="14:23">
      <c r="N2309" s="21"/>
      <c r="O2309" s="21"/>
      <c r="Q2309" s="21"/>
      <c r="R2309" s="19"/>
      <c r="S2309" s="19"/>
      <c r="T2309" s="19"/>
      <c r="U2309" s="19"/>
      <c r="V2309" s="19"/>
      <c r="W2309" s="21"/>
    </row>
    <row r="2310" spans="14:23">
      <c r="N2310" s="21"/>
      <c r="O2310" s="21"/>
      <c r="Q2310" s="21"/>
      <c r="R2310" s="19"/>
      <c r="S2310" s="19"/>
      <c r="T2310" s="19"/>
      <c r="U2310" s="19"/>
      <c r="V2310" s="19"/>
      <c r="W2310" s="21"/>
    </row>
    <row r="2311" spans="14:23">
      <c r="N2311" s="21"/>
      <c r="O2311" s="21"/>
      <c r="Q2311" s="21"/>
      <c r="R2311" s="19"/>
      <c r="S2311" s="19"/>
      <c r="T2311" s="19"/>
      <c r="U2311" s="19"/>
      <c r="V2311" s="19"/>
      <c r="W2311" s="21"/>
    </row>
    <row r="2312" spans="14:23">
      <c r="N2312" s="21"/>
      <c r="O2312" s="21"/>
      <c r="Q2312" s="21"/>
      <c r="R2312" s="19"/>
      <c r="S2312" s="19"/>
      <c r="T2312" s="19"/>
      <c r="U2312" s="19"/>
      <c r="V2312" s="19"/>
      <c r="W2312" s="21"/>
    </row>
    <row r="2313" spans="14:23">
      <c r="N2313" s="21"/>
      <c r="O2313" s="21"/>
      <c r="Q2313" s="21"/>
      <c r="R2313" s="19"/>
      <c r="S2313" s="19"/>
      <c r="T2313" s="19"/>
      <c r="U2313" s="19"/>
      <c r="V2313" s="19"/>
      <c r="W2313" s="21"/>
    </row>
    <row r="2314" spans="14:23">
      <c r="N2314" s="21"/>
      <c r="O2314" s="21"/>
      <c r="Q2314" s="21"/>
      <c r="R2314" s="19"/>
      <c r="S2314" s="19"/>
      <c r="T2314" s="19"/>
      <c r="U2314" s="19"/>
      <c r="V2314" s="19"/>
      <c r="W2314" s="21"/>
    </row>
    <row r="2315" spans="14:23">
      <c r="N2315" s="21"/>
      <c r="O2315" s="21"/>
      <c r="Q2315" s="21"/>
      <c r="R2315" s="19"/>
      <c r="S2315" s="19"/>
      <c r="T2315" s="19"/>
      <c r="U2315" s="19"/>
      <c r="V2315" s="19"/>
      <c r="W2315" s="21"/>
    </row>
    <row r="2316" spans="14:23">
      <c r="N2316" s="21"/>
      <c r="O2316" s="21"/>
      <c r="Q2316" s="21"/>
      <c r="R2316" s="19"/>
      <c r="S2316" s="19"/>
      <c r="T2316" s="19"/>
      <c r="U2316" s="19"/>
      <c r="V2316" s="19"/>
      <c r="W2316" s="21"/>
    </row>
    <row r="2317" spans="14:23">
      <c r="N2317" s="21"/>
      <c r="O2317" s="21"/>
      <c r="Q2317" s="21"/>
      <c r="R2317" s="19"/>
      <c r="S2317" s="19"/>
      <c r="T2317" s="19"/>
      <c r="U2317" s="19"/>
      <c r="V2317" s="19"/>
      <c r="W2317" s="21"/>
    </row>
    <row r="2318" spans="14:23">
      <c r="N2318" s="21"/>
      <c r="O2318" s="21"/>
      <c r="Q2318" s="21"/>
      <c r="R2318" s="19"/>
      <c r="S2318" s="19"/>
      <c r="T2318" s="19"/>
      <c r="U2318" s="19"/>
      <c r="V2318" s="19"/>
      <c r="W2318" s="21"/>
    </row>
    <row r="2319" spans="14:23">
      <c r="N2319" s="21"/>
      <c r="O2319" s="21"/>
      <c r="Q2319" s="21"/>
      <c r="R2319" s="19"/>
      <c r="S2319" s="19"/>
      <c r="T2319" s="19"/>
      <c r="U2319" s="19"/>
      <c r="V2319" s="19"/>
      <c r="W2319" s="21"/>
    </row>
    <row r="2320" spans="14:23">
      <c r="N2320" s="21"/>
      <c r="O2320" s="21"/>
      <c r="Q2320" s="21"/>
      <c r="R2320" s="19"/>
      <c r="S2320" s="19"/>
      <c r="T2320" s="19"/>
      <c r="U2320" s="19"/>
      <c r="V2320" s="19"/>
      <c r="W2320" s="21"/>
    </row>
    <row r="2321" spans="14:23">
      <c r="N2321" s="21"/>
      <c r="O2321" s="21"/>
      <c r="Q2321" s="21"/>
      <c r="R2321" s="19"/>
      <c r="S2321" s="19"/>
      <c r="T2321" s="19"/>
      <c r="U2321" s="19"/>
      <c r="V2321" s="19"/>
      <c r="W2321" s="21"/>
    </row>
    <row r="2322" spans="14:23">
      <c r="N2322" s="21"/>
      <c r="O2322" s="21"/>
      <c r="Q2322" s="21"/>
      <c r="R2322" s="19"/>
      <c r="S2322" s="19"/>
      <c r="T2322" s="19"/>
      <c r="U2322" s="19"/>
      <c r="V2322" s="19"/>
      <c r="W2322" s="21"/>
    </row>
    <row r="2323" spans="14:23">
      <c r="N2323" s="21"/>
      <c r="O2323" s="21"/>
      <c r="Q2323" s="21"/>
      <c r="R2323" s="19"/>
      <c r="S2323" s="19"/>
      <c r="T2323" s="19"/>
      <c r="U2323" s="19"/>
      <c r="V2323" s="19"/>
      <c r="W2323" s="21"/>
    </row>
    <row r="2324" spans="14:23">
      <c r="N2324" s="21"/>
      <c r="O2324" s="21"/>
      <c r="Q2324" s="21"/>
      <c r="R2324" s="19"/>
      <c r="S2324" s="19"/>
      <c r="T2324" s="19"/>
      <c r="U2324" s="19"/>
      <c r="V2324" s="19"/>
      <c r="W2324" s="21"/>
    </row>
    <row r="2325" spans="14:23">
      <c r="N2325" s="21"/>
      <c r="O2325" s="21"/>
      <c r="Q2325" s="21"/>
      <c r="R2325" s="19"/>
      <c r="S2325" s="19"/>
      <c r="T2325" s="19"/>
      <c r="U2325" s="19"/>
      <c r="V2325" s="19"/>
      <c r="W2325" s="21"/>
    </row>
    <row r="2326" spans="14:23">
      <c r="N2326" s="21"/>
      <c r="O2326" s="21"/>
      <c r="Q2326" s="21"/>
      <c r="R2326" s="19"/>
      <c r="S2326" s="19"/>
      <c r="T2326" s="19"/>
      <c r="U2326" s="19"/>
      <c r="V2326" s="19"/>
      <c r="W2326" s="21"/>
    </row>
    <row r="2327" spans="14:23">
      <c r="N2327" s="21"/>
      <c r="O2327" s="21"/>
      <c r="Q2327" s="21"/>
      <c r="R2327" s="19"/>
      <c r="S2327" s="19"/>
      <c r="T2327" s="19"/>
      <c r="U2327" s="19"/>
      <c r="V2327" s="19"/>
      <c r="W2327" s="21"/>
    </row>
    <row r="2328" spans="14:23">
      <c r="N2328" s="21"/>
      <c r="O2328" s="21"/>
      <c r="Q2328" s="21"/>
      <c r="R2328" s="19"/>
      <c r="S2328" s="19"/>
      <c r="T2328" s="19"/>
      <c r="U2328" s="19"/>
      <c r="V2328" s="19"/>
      <c r="W2328" s="21"/>
    </row>
    <row r="2329" spans="14:23">
      <c r="N2329" s="21"/>
      <c r="O2329" s="21"/>
      <c r="Q2329" s="21"/>
      <c r="R2329" s="19"/>
      <c r="S2329" s="19"/>
      <c r="T2329" s="19"/>
      <c r="U2329" s="19"/>
      <c r="V2329" s="19"/>
      <c r="W2329" s="21"/>
    </row>
    <row r="2330" spans="14:23">
      <c r="N2330" s="21"/>
      <c r="O2330" s="21"/>
      <c r="Q2330" s="21"/>
      <c r="R2330" s="19"/>
      <c r="S2330" s="19"/>
      <c r="T2330" s="19"/>
      <c r="U2330" s="19"/>
      <c r="V2330" s="19"/>
      <c r="W2330" s="21"/>
    </row>
    <row r="2331" spans="14:23">
      <c r="N2331" s="21"/>
      <c r="O2331" s="21"/>
      <c r="Q2331" s="21"/>
      <c r="R2331" s="19"/>
      <c r="S2331" s="19"/>
      <c r="T2331" s="19"/>
      <c r="U2331" s="19"/>
      <c r="V2331" s="19"/>
      <c r="W2331" s="21"/>
    </row>
    <row r="2332" spans="14:23">
      <c r="N2332" s="21"/>
      <c r="O2332" s="21"/>
      <c r="Q2332" s="21"/>
      <c r="R2332" s="19"/>
      <c r="S2332" s="19"/>
      <c r="T2332" s="19"/>
      <c r="U2332" s="19"/>
      <c r="V2332" s="19"/>
      <c r="W2332" s="21"/>
    </row>
    <row r="2333" spans="14:23">
      <c r="N2333" s="21"/>
      <c r="O2333" s="21"/>
      <c r="Q2333" s="21"/>
      <c r="R2333" s="19"/>
      <c r="S2333" s="19"/>
      <c r="T2333" s="19"/>
      <c r="U2333" s="19"/>
      <c r="V2333" s="19"/>
      <c r="W2333" s="21"/>
    </row>
    <row r="2334" spans="14:23">
      <c r="N2334" s="21"/>
      <c r="O2334" s="21"/>
      <c r="Q2334" s="21"/>
      <c r="R2334" s="19"/>
      <c r="S2334" s="19"/>
      <c r="T2334" s="19"/>
      <c r="U2334" s="19"/>
      <c r="V2334" s="19"/>
      <c r="W2334" s="21"/>
    </row>
    <row r="2335" spans="14:23">
      <c r="N2335" s="21"/>
      <c r="O2335" s="21"/>
      <c r="Q2335" s="21"/>
      <c r="R2335" s="19"/>
      <c r="S2335" s="19"/>
      <c r="T2335" s="19"/>
      <c r="U2335" s="19"/>
      <c r="V2335" s="19"/>
      <c r="W2335" s="21"/>
    </row>
    <row r="2336" spans="14:23">
      <c r="N2336" s="21"/>
      <c r="O2336" s="21"/>
      <c r="Q2336" s="21"/>
      <c r="R2336" s="19"/>
      <c r="S2336" s="19"/>
      <c r="T2336" s="19"/>
      <c r="U2336" s="19"/>
      <c r="V2336" s="19"/>
      <c r="W2336" s="21"/>
    </row>
    <row r="2337" spans="14:23">
      <c r="N2337" s="21"/>
      <c r="O2337" s="21"/>
      <c r="Q2337" s="21"/>
      <c r="R2337" s="19"/>
      <c r="S2337" s="19"/>
      <c r="T2337" s="19"/>
      <c r="U2337" s="19"/>
      <c r="V2337" s="19"/>
      <c r="W2337" s="21"/>
    </row>
    <row r="2338" spans="14:23">
      <c r="N2338" s="21"/>
      <c r="O2338" s="21"/>
      <c r="Q2338" s="21"/>
      <c r="R2338" s="19"/>
      <c r="S2338" s="19"/>
      <c r="T2338" s="19"/>
      <c r="U2338" s="19"/>
      <c r="V2338" s="19"/>
      <c r="W2338" s="21"/>
    </row>
    <row r="2339" spans="14:23">
      <c r="N2339" s="21"/>
      <c r="O2339" s="21"/>
      <c r="Q2339" s="21"/>
      <c r="R2339" s="19"/>
      <c r="S2339" s="19"/>
      <c r="T2339" s="19"/>
      <c r="U2339" s="19"/>
      <c r="V2339" s="19"/>
      <c r="W2339" s="21"/>
    </row>
    <row r="2340" spans="14:23">
      <c r="N2340" s="21"/>
      <c r="O2340" s="21"/>
      <c r="Q2340" s="21"/>
      <c r="R2340" s="19"/>
      <c r="S2340" s="19"/>
      <c r="T2340" s="19"/>
      <c r="U2340" s="19"/>
      <c r="V2340" s="19"/>
      <c r="W2340" s="21"/>
    </row>
    <row r="2341" spans="14:23">
      <c r="N2341" s="21"/>
      <c r="O2341" s="21"/>
      <c r="Q2341" s="21"/>
      <c r="R2341" s="19"/>
      <c r="S2341" s="19"/>
      <c r="T2341" s="19"/>
      <c r="U2341" s="19"/>
      <c r="V2341" s="19"/>
      <c r="W2341" s="21"/>
    </row>
    <row r="2342" spans="14:23">
      <c r="N2342" s="21"/>
      <c r="O2342" s="21"/>
      <c r="Q2342" s="21"/>
      <c r="R2342" s="19"/>
      <c r="S2342" s="19"/>
      <c r="T2342" s="19"/>
      <c r="U2342" s="19"/>
      <c r="V2342" s="19"/>
      <c r="W2342" s="21"/>
    </row>
    <row r="2343" spans="14:23">
      <c r="N2343" s="21"/>
      <c r="O2343" s="21"/>
      <c r="Q2343" s="21"/>
      <c r="R2343" s="19"/>
      <c r="S2343" s="19"/>
      <c r="T2343" s="19"/>
      <c r="U2343" s="19"/>
      <c r="V2343" s="19"/>
      <c r="W2343" s="21"/>
    </row>
    <row r="2344" spans="14:23">
      <c r="N2344" s="21"/>
      <c r="O2344" s="21"/>
      <c r="Q2344" s="21"/>
      <c r="R2344" s="19"/>
      <c r="S2344" s="19"/>
      <c r="T2344" s="19"/>
      <c r="U2344" s="19"/>
      <c r="V2344" s="19"/>
      <c r="W2344" s="21"/>
    </row>
    <row r="2345" spans="14:23">
      <c r="N2345" s="21"/>
      <c r="O2345" s="21"/>
      <c r="Q2345" s="21"/>
      <c r="R2345" s="19"/>
      <c r="S2345" s="19"/>
      <c r="T2345" s="19"/>
      <c r="U2345" s="19"/>
      <c r="V2345" s="19"/>
      <c r="W2345" s="21"/>
    </row>
    <row r="2346" spans="14:23">
      <c r="N2346" s="21"/>
      <c r="O2346" s="21"/>
      <c r="Q2346" s="21"/>
      <c r="R2346" s="19"/>
      <c r="S2346" s="19"/>
      <c r="T2346" s="19"/>
      <c r="U2346" s="19"/>
      <c r="V2346" s="19"/>
      <c r="W2346" s="21"/>
    </row>
    <row r="2347" spans="14:23">
      <c r="N2347" s="21"/>
      <c r="O2347" s="21"/>
      <c r="Q2347" s="21"/>
      <c r="R2347" s="19"/>
      <c r="S2347" s="19"/>
      <c r="T2347" s="19"/>
      <c r="U2347" s="19"/>
      <c r="V2347" s="19"/>
      <c r="W2347" s="21"/>
    </row>
    <row r="2348" spans="14:23">
      <c r="N2348" s="21"/>
      <c r="O2348" s="21"/>
      <c r="Q2348" s="21"/>
      <c r="R2348" s="19"/>
      <c r="S2348" s="19"/>
      <c r="T2348" s="19"/>
      <c r="U2348" s="19"/>
      <c r="V2348" s="19"/>
      <c r="W2348" s="21"/>
    </row>
    <row r="2349" spans="14:23">
      <c r="N2349" s="21"/>
      <c r="O2349" s="21"/>
      <c r="Q2349" s="21"/>
      <c r="R2349" s="19"/>
      <c r="S2349" s="19"/>
      <c r="T2349" s="19"/>
      <c r="U2349" s="19"/>
      <c r="V2349" s="19"/>
      <c r="W2349" s="21"/>
    </row>
    <row r="2350" spans="14:23">
      <c r="N2350" s="21"/>
      <c r="O2350" s="21"/>
      <c r="Q2350" s="21"/>
      <c r="R2350" s="19"/>
      <c r="S2350" s="19"/>
      <c r="T2350" s="19"/>
      <c r="U2350" s="19"/>
      <c r="V2350" s="19"/>
      <c r="W2350" s="21"/>
    </row>
    <row r="2351" spans="14:23">
      <c r="N2351" s="21"/>
      <c r="O2351" s="21"/>
      <c r="Q2351" s="21"/>
      <c r="R2351" s="19"/>
      <c r="S2351" s="19"/>
      <c r="T2351" s="19"/>
      <c r="U2351" s="19"/>
      <c r="V2351" s="19"/>
      <c r="W2351" s="21"/>
    </row>
    <row r="2352" spans="14:23">
      <c r="N2352" s="21"/>
      <c r="O2352" s="21"/>
      <c r="Q2352" s="21"/>
      <c r="R2352" s="19"/>
      <c r="S2352" s="19"/>
      <c r="T2352" s="19"/>
      <c r="U2352" s="19"/>
      <c r="V2352" s="19"/>
      <c r="W2352" s="21"/>
    </row>
    <row r="2353" spans="14:23">
      <c r="N2353" s="21"/>
      <c r="O2353" s="21"/>
      <c r="Q2353" s="21"/>
      <c r="R2353" s="19"/>
      <c r="S2353" s="19"/>
      <c r="T2353" s="19"/>
      <c r="U2353" s="19"/>
      <c r="V2353" s="19"/>
      <c r="W2353" s="21"/>
    </row>
    <row r="2354" spans="14:23">
      <c r="N2354" s="21"/>
      <c r="O2354" s="21"/>
      <c r="Q2354" s="21"/>
      <c r="R2354" s="19"/>
      <c r="S2354" s="19"/>
      <c r="T2354" s="19"/>
      <c r="U2354" s="19"/>
      <c r="V2354" s="19"/>
      <c r="W2354" s="21"/>
    </row>
    <row r="2355" spans="14:23">
      <c r="N2355" s="21"/>
      <c r="O2355" s="21"/>
      <c r="Q2355" s="21"/>
      <c r="R2355" s="19"/>
      <c r="S2355" s="19"/>
      <c r="T2355" s="19"/>
      <c r="U2355" s="19"/>
      <c r="V2355" s="19"/>
      <c r="W2355" s="21"/>
    </row>
    <row r="2356" spans="14:23">
      <c r="N2356" s="21"/>
      <c r="O2356" s="21"/>
      <c r="Q2356" s="21"/>
      <c r="R2356" s="19"/>
      <c r="S2356" s="19"/>
      <c r="T2356" s="19"/>
      <c r="U2356" s="19"/>
      <c r="V2356" s="19"/>
      <c r="W2356" s="21"/>
    </row>
    <row r="2357" spans="14:23">
      <c r="N2357" s="21"/>
      <c r="O2357" s="21"/>
      <c r="Q2357" s="21"/>
      <c r="R2357" s="19"/>
      <c r="S2357" s="19"/>
      <c r="T2357" s="19"/>
      <c r="U2357" s="19"/>
      <c r="V2357" s="19"/>
      <c r="W2357" s="21"/>
    </row>
    <row r="2358" spans="14:23">
      <c r="N2358" s="21"/>
      <c r="O2358" s="21"/>
      <c r="Q2358" s="21"/>
      <c r="R2358" s="19"/>
      <c r="S2358" s="19"/>
      <c r="T2358" s="19"/>
      <c r="U2358" s="19"/>
      <c r="V2358" s="19"/>
      <c r="W2358" s="21"/>
    </row>
    <row r="2359" spans="14:23">
      <c r="N2359" s="21"/>
      <c r="O2359" s="21"/>
      <c r="Q2359" s="21"/>
      <c r="R2359" s="19"/>
      <c r="S2359" s="19"/>
      <c r="T2359" s="19"/>
      <c r="U2359" s="19"/>
      <c r="V2359" s="19"/>
      <c r="W2359" s="21"/>
    </row>
    <row r="2360" spans="14:23">
      <c r="N2360" s="21"/>
      <c r="O2360" s="21"/>
      <c r="Q2360" s="21"/>
      <c r="R2360" s="19"/>
      <c r="S2360" s="19"/>
      <c r="T2360" s="19"/>
      <c r="U2360" s="19"/>
      <c r="V2360" s="19"/>
      <c r="W2360" s="21"/>
    </row>
    <row r="2361" spans="14:23">
      <c r="N2361" s="21"/>
      <c r="O2361" s="21"/>
      <c r="Q2361" s="21"/>
      <c r="R2361" s="19"/>
      <c r="S2361" s="19"/>
      <c r="T2361" s="19"/>
      <c r="U2361" s="19"/>
      <c r="V2361" s="19"/>
      <c r="W2361" s="21"/>
    </row>
    <row r="2362" spans="14:23">
      <c r="N2362" s="21"/>
      <c r="O2362" s="21"/>
      <c r="Q2362" s="21"/>
      <c r="R2362" s="19"/>
      <c r="S2362" s="19"/>
      <c r="T2362" s="19"/>
      <c r="U2362" s="19"/>
      <c r="V2362" s="19"/>
      <c r="W2362" s="21"/>
    </row>
    <row r="2363" spans="14:23">
      <c r="N2363" s="21"/>
      <c r="O2363" s="21"/>
      <c r="Q2363" s="21"/>
      <c r="R2363" s="19"/>
      <c r="S2363" s="19"/>
      <c r="T2363" s="19"/>
      <c r="U2363" s="19"/>
      <c r="V2363" s="19"/>
      <c r="W2363" s="21"/>
    </row>
    <row r="2364" spans="14:23">
      <c r="N2364" s="21"/>
      <c r="O2364" s="21"/>
      <c r="Q2364" s="21"/>
      <c r="R2364" s="19"/>
      <c r="S2364" s="19"/>
      <c r="T2364" s="19"/>
      <c r="U2364" s="19"/>
      <c r="V2364" s="19"/>
      <c r="W2364" s="21"/>
    </row>
    <row r="2365" spans="14:23">
      <c r="N2365" s="21"/>
      <c r="O2365" s="21"/>
      <c r="Q2365" s="21"/>
      <c r="R2365" s="19"/>
      <c r="S2365" s="19"/>
      <c r="T2365" s="19"/>
      <c r="U2365" s="19"/>
      <c r="V2365" s="19"/>
      <c r="W2365" s="21"/>
    </row>
    <row r="2366" spans="14:23">
      <c r="N2366" s="21"/>
      <c r="O2366" s="21"/>
      <c r="Q2366" s="21"/>
      <c r="R2366" s="19"/>
      <c r="S2366" s="19"/>
      <c r="T2366" s="19"/>
      <c r="U2366" s="19"/>
      <c r="V2366" s="19"/>
      <c r="W2366" s="21"/>
    </row>
    <row r="2367" spans="14:23">
      <c r="N2367" s="21"/>
      <c r="O2367" s="21"/>
      <c r="Q2367" s="21"/>
      <c r="R2367" s="19"/>
      <c r="S2367" s="19"/>
      <c r="T2367" s="19"/>
      <c r="U2367" s="19"/>
      <c r="V2367" s="19"/>
      <c r="W2367" s="21"/>
    </row>
    <row r="2368" spans="14:23">
      <c r="N2368" s="21"/>
      <c r="O2368" s="21"/>
      <c r="Q2368" s="21"/>
      <c r="R2368" s="19"/>
      <c r="S2368" s="19"/>
      <c r="T2368" s="19"/>
      <c r="U2368" s="19"/>
      <c r="V2368" s="19"/>
      <c r="W2368" s="21"/>
    </row>
    <row r="2369" spans="14:23">
      <c r="N2369" s="21"/>
      <c r="O2369" s="21"/>
      <c r="Q2369" s="21"/>
      <c r="R2369" s="19"/>
      <c r="S2369" s="19"/>
      <c r="T2369" s="19"/>
      <c r="U2369" s="19"/>
      <c r="V2369" s="19"/>
      <c r="W2369" s="21"/>
    </row>
    <row r="2370" spans="14:23">
      <c r="N2370" s="21"/>
      <c r="O2370" s="21"/>
      <c r="Q2370" s="21"/>
      <c r="R2370" s="19"/>
      <c r="S2370" s="19"/>
      <c r="T2370" s="19"/>
      <c r="U2370" s="19"/>
      <c r="V2370" s="19"/>
      <c r="W2370" s="21"/>
    </row>
    <row r="2371" spans="14:23">
      <c r="N2371" s="21"/>
      <c r="O2371" s="21"/>
      <c r="Q2371" s="21"/>
      <c r="R2371" s="19"/>
      <c r="S2371" s="19"/>
      <c r="T2371" s="19"/>
      <c r="U2371" s="19"/>
      <c r="V2371" s="19"/>
      <c r="W2371" s="21"/>
    </row>
    <row r="2372" spans="14:23">
      <c r="N2372" s="21"/>
      <c r="O2372" s="21"/>
      <c r="Q2372" s="21"/>
      <c r="R2372" s="19"/>
      <c r="S2372" s="19"/>
      <c r="T2372" s="19"/>
      <c r="U2372" s="19"/>
      <c r="V2372" s="19"/>
      <c r="W2372" s="21"/>
    </row>
    <row r="2373" spans="14:23">
      <c r="N2373" s="21"/>
      <c r="O2373" s="21"/>
      <c r="Q2373" s="21"/>
      <c r="R2373" s="19"/>
      <c r="S2373" s="19"/>
      <c r="T2373" s="19"/>
      <c r="U2373" s="19"/>
      <c r="V2373" s="19"/>
      <c r="W2373" s="21"/>
    </row>
    <row r="2374" spans="14:23">
      <c r="N2374" s="21"/>
      <c r="O2374" s="21"/>
      <c r="Q2374" s="21"/>
      <c r="R2374" s="19"/>
      <c r="S2374" s="19"/>
      <c r="T2374" s="19"/>
      <c r="U2374" s="19"/>
      <c r="V2374" s="19"/>
      <c r="W2374" s="21"/>
    </row>
    <row r="2375" spans="14:23">
      <c r="N2375" s="21"/>
      <c r="O2375" s="21"/>
      <c r="Q2375" s="21"/>
      <c r="R2375" s="19"/>
      <c r="S2375" s="19"/>
      <c r="T2375" s="19"/>
      <c r="U2375" s="19"/>
      <c r="V2375" s="19"/>
      <c r="W2375" s="21"/>
    </row>
    <row r="2376" spans="14:23">
      <c r="N2376" s="21"/>
      <c r="O2376" s="21"/>
      <c r="Q2376" s="21"/>
      <c r="R2376" s="19"/>
      <c r="S2376" s="19"/>
      <c r="T2376" s="19"/>
      <c r="U2376" s="19"/>
      <c r="V2376" s="19"/>
      <c r="W2376" s="21"/>
    </row>
    <row r="2377" spans="14:23">
      <c r="N2377" s="21"/>
      <c r="O2377" s="21"/>
      <c r="Q2377" s="21"/>
      <c r="R2377" s="19"/>
      <c r="S2377" s="19"/>
      <c r="T2377" s="19"/>
      <c r="U2377" s="19"/>
      <c r="V2377" s="19"/>
      <c r="W2377" s="21"/>
    </row>
    <row r="2378" spans="14:23">
      <c r="N2378" s="21"/>
      <c r="O2378" s="21"/>
      <c r="Q2378" s="21"/>
      <c r="R2378" s="19"/>
      <c r="S2378" s="19"/>
      <c r="T2378" s="19"/>
      <c r="U2378" s="19"/>
      <c r="V2378" s="19"/>
      <c r="W2378" s="21"/>
    </row>
    <row r="2379" spans="14:23">
      <c r="N2379" s="21"/>
      <c r="O2379" s="21"/>
      <c r="Q2379" s="21"/>
      <c r="R2379" s="19"/>
      <c r="S2379" s="19"/>
      <c r="T2379" s="19"/>
      <c r="U2379" s="19"/>
      <c r="V2379" s="19"/>
      <c r="W2379" s="21"/>
    </row>
    <row r="2380" spans="14:23">
      <c r="N2380" s="21"/>
      <c r="O2380" s="21"/>
      <c r="Q2380" s="21"/>
      <c r="R2380" s="19"/>
      <c r="S2380" s="19"/>
      <c r="T2380" s="19"/>
      <c r="U2380" s="19"/>
      <c r="V2380" s="19"/>
      <c r="W2380" s="21"/>
    </row>
    <row r="2381" spans="14:23">
      <c r="N2381" s="21"/>
      <c r="O2381" s="21"/>
      <c r="Q2381" s="21"/>
      <c r="R2381" s="19"/>
      <c r="S2381" s="19"/>
      <c r="T2381" s="19"/>
      <c r="U2381" s="19"/>
      <c r="V2381" s="19"/>
      <c r="W2381" s="21"/>
    </row>
    <row r="2382" spans="14:23">
      <c r="N2382" s="21"/>
      <c r="O2382" s="21"/>
      <c r="Q2382" s="21"/>
      <c r="R2382" s="19"/>
      <c r="S2382" s="19"/>
      <c r="T2382" s="19"/>
      <c r="U2382" s="19"/>
      <c r="V2382" s="19"/>
      <c r="W2382" s="21"/>
    </row>
    <row r="2383" spans="14:23">
      <c r="N2383" s="21"/>
      <c r="O2383" s="21"/>
      <c r="Q2383" s="21"/>
      <c r="R2383" s="19"/>
      <c r="S2383" s="19"/>
      <c r="T2383" s="19"/>
      <c r="U2383" s="19"/>
      <c r="V2383" s="19"/>
      <c r="W2383" s="21"/>
    </row>
    <row r="2384" spans="14:23">
      <c r="N2384" s="21"/>
      <c r="O2384" s="21"/>
      <c r="Q2384" s="21"/>
      <c r="R2384" s="19"/>
      <c r="S2384" s="19"/>
      <c r="T2384" s="19"/>
      <c r="U2384" s="19"/>
      <c r="V2384" s="19"/>
      <c r="W2384" s="21"/>
    </row>
    <row r="2385" spans="14:23">
      <c r="N2385" s="21"/>
      <c r="O2385" s="21"/>
      <c r="Q2385" s="21"/>
      <c r="R2385" s="19"/>
      <c r="S2385" s="19"/>
      <c r="T2385" s="19"/>
      <c r="U2385" s="19"/>
      <c r="V2385" s="19"/>
      <c r="W2385" s="21"/>
    </row>
    <row r="2386" spans="14:23">
      <c r="N2386" s="21"/>
      <c r="O2386" s="21"/>
      <c r="Q2386" s="21"/>
      <c r="R2386" s="19"/>
      <c r="S2386" s="19"/>
      <c r="T2386" s="19"/>
      <c r="U2386" s="19"/>
      <c r="V2386" s="19"/>
      <c r="W2386" s="21"/>
    </row>
    <row r="2387" spans="14:23">
      <c r="N2387" s="21"/>
      <c r="O2387" s="21"/>
      <c r="Q2387" s="21"/>
      <c r="R2387" s="19"/>
      <c r="S2387" s="19"/>
      <c r="T2387" s="19"/>
      <c r="U2387" s="19"/>
      <c r="V2387" s="19"/>
      <c r="W2387" s="21"/>
    </row>
    <row r="2388" spans="14:23">
      <c r="N2388" s="21"/>
      <c r="O2388" s="21"/>
      <c r="Q2388" s="21"/>
      <c r="R2388" s="19"/>
      <c r="S2388" s="19"/>
      <c r="T2388" s="19"/>
      <c r="U2388" s="19"/>
      <c r="V2388" s="19"/>
      <c r="W2388" s="21"/>
    </row>
    <row r="2389" spans="14:23">
      <c r="N2389" s="21"/>
      <c r="O2389" s="21"/>
      <c r="Q2389" s="21"/>
      <c r="R2389" s="19"/>
      <c r="S2389" s="19"/>
      <c r="T2389" s="19"/>
      <c r="U2389" s="19"/>
      <c r="V2389" s="19"/>
      <c r="W2389" s="21"/>
    </row>
    <row r="2390" spans="14:23">
      <c r="N2390" s="21"/>
      <c r="O2390" s="21"/>
      <c r="Q2390" s="21"/>
      <c r="R2390" s="19"/>
      <c r="S2390" s="19"/>
      <c r="T2390" s="19"/>
      <c r="U2390" s="19"/>
      <c r="V2390" s="19"/>
      <c r="W2390" s="21"/>
    </row>
    <row r="2391" spans="14:23">
      <c r="N2391" s="21"/>
      <c r="O2391" s="21"/>
      <c r="Q2391" s="21"/>
      <c r="R2391" s="19"/>
      <c r="S2391" s="19"/>
      <c r="T2391" s="19"/>
      <c r="U2391" s="19"/>
      <c r="V2391" s="19"/>
      <c r="W2391" s="21"/>
    </row>
    <row r="2392" spans="14:23">
      <c r="N2392" s="21"/>
      <c r="O2392" s="21"/>
      <c r="Q2392" s="21"/>
      <c r="R2392" s="19"/>
      <c r="S2392" s="19"/>
      <c r="T2392" s="19"/>
      <c r="U2392" s="19"/>
      <c r="V2392" s="19"/>
      <c r="W2392" s="21"/>
    </row>
    <row r="2393" spans="14:23">
      <c r="N2393" s="21"/>
      <c r="O2393" s="21"/>
      <c r="Q2393" s="21"/>
      <c r="R2393" s="19"/>
      <c r="S2393" s="19"/>
      <c r="T2393" s="19"/>
      <c r="U2393" s="19"/>
      <c r="V2393" s="19"/>
      <c r="W2393" s="21"/>
    </row>
    <row r="2394" spans="14:23">
      <c r="N2394" s="21"/>
      <c r="O2394" s="21"/>
      <c r="Q2394" s="21"/>
      <c r="R2394" s="19"/>
      <c r="S2394" s="19"/>
      <c r="T2394" s="19"/>
      <c r="U2394" s="19"/>
      <c r="V2394" s="19"/>
      <c r="W2394" s="21"/>
    </row>
    <row r="2395" spans="14:23">
      <c r="N2395" s="21"/>
      <c r="O2395" s="21"/>
      <c r="Q2395" s="21"/>
      <c r="R2395" s="19"/>
      <c r="S2395" s="19"/>
      <c r="T2395" s="19"/>
      <c r="U2395" s="19"/>
      <c r="V2395" s="19"/>
      <c r="W2395" s="21"/>
    </row>
    <row r="2396" spans="14:23">
      <c r="N2396" s="21"/>
      <c r="O2396" s="21"/>
      <c r="Q2396" s="21"/>
      <c r="R2396" s="19"/>
      <c r="S2396" s="19"/>
      <c r="T2396" s="19"/>
      <c r="U2396" s="19"/>
      <c r="V2396" s="19"/>
      <c r="W2396" s="21"/>
    </row>
    <row r="2397" spans="14:23">
      <c r="N2397" s="21"/>
      <c r="O2397" s="21"/>
      <c r="Q2397" s="21"/>
      <c r="R2397" s="19"/>
      <c r="S2397" s="19"/>
      <c r="T2397" s="19"/>
      <c r="U2397" s="19"/>
      <c r="V2397" s="19"/>
      <c r="W2397" s="21"/>
    </row>
    <row r="2398" spans="14:23">
      <c r="N2398" s="21"/>
      <c r="O2398" s="21"/>
      <c r="Q2398" s="21"/>
      <c r="R2398" s="19"/>
      <c r="S2398" s="19"/>
      <c r="T2398" s="19"/>
      <c r="U2398" s="19"/>
      <c r="V2398" s="19"/>
      <c r="W2398" s="21"/>
    </row>
    <row r="2399" spans="14:23">
      <c r="N2399" s="21"/>
      <c r="O2399" s="21"/>
      <c r="Q2399" s="21"/>
      <c r="R2399" s="19"/>
      <c r="S2399" s="19"/>
      <c r="T2399" s="19"/>
      <c r="U2399" s="19"/>
      <c r="V2399" s="19"/>
      <c r="W2399" s="21"/>
    </row>
    <row r="2400" spans="14:23">
      <c r="N2400" s="21"/>
      <c r="O2400" s="21"/>
      <c r="Q2400" s="21"/>
      <c r="R2400" s="19"/>
      <c r="S2400" s="19"/>
      <c r="T2400" s="19"/>
      <c r="U2400" s="19"/>
      <c r="V2400" s="19"/>
      <c r="W2400" s="21"/>
    </row>
    <row r="2401" spans="14:23">
      <c r="N2401" s="21"/>
      <c r="O2401" s="21"/>
      <c r="Q2401" s="21"/>
      <c r="R2401" s="19"/>
      <c r="S2401" s="19"/>
      <c r="T2401" s="19"/>
      <c r="U2401" s="19"/>
      <c r="V2401" s="19"/>
      <c r="W2401" s="21"/>
    </row>
    <row r="2402" spans="14:23">
      <c r="N2402" s="21"/>
      <c r="O2402" s="21"/>
      <c r="Q2402" s="21"/>
      <c r="R2402" s="19"/>
      <c r="S2402" s="19"/>
      <c r="T2402" s="19"/>
      <c r="U2402" s="19"/>
      <c r="V2402" s="19"/>
      <c r="W2402" s="21"/>
    </row>
    <row r="2403" spans="14:23">
      <c r="N2403" s="21"/>
      <c r="O2403" s="21"/>
      <c r="Q2403" s="21"/>
      <c r="R2403" s="19"/>
      <c r="S2403" s="19"/>
      <c r="T2403" s="19"/>
      <c r="U2403" s="19"/>
      <c r="V2403" s="19"/>
      <c r="W2403" s="21"/>
    </row>
    <row r="2404" spans="14:23">
      <c r="N2404" s="21"/>
      <c r="O2404" s="21"/>
      <c r="Q2404" s="21"/>
      <c r="R2404" s="19"/>
      <c r="S2404" s="19"/>
      <c r="T2404" s="19"/>
      <c r="U2404" s="19"/>
      <c r="V2404" s="19"/>
      <c r="W2404" s="21"/>
    </row>
    <row r="2405" spans="14:23">
      <c r="N2405" s="21"/>
      <c r="O2405" s="21"/>
      <c r="Q2405" s="21"/>
      <c r="R2405" s="19"/>
      <c r="S2405" s="19"/>
      <c r="T2405" s="19"/>
      <c r="U2405" s="19"/>
      <c r="V2405" s="19"/>
      <c r="W2405" s="21"/>
    </row>
    <row r="2406" spans="14:23">
      <c r="N2406" s="21"/>
      <c r="O2406" s="21"/>
      <c r="Q2406" s="21"/>
      <c r="R2406" s="19"/>
      <c r="S2406" s="19"/>
      <c r="T2406" s="19"/>
      <c r="U2406" s="19"/>
      <c r="V2406" s="19"/>
      <c r="W2406" s="21"/>
    </row>
    <row r="2407" spans="14:23">
      <c r="N2407" s="21"/>
      <c r="O2407" s="21"/>
      <c r="Q2407" s="21"/>
      <c r="R2407" s="19"/>
      <c r="S2407" s="19"/>
      <c r="T2407" s="19"/>
      <c r="U2407" s="19"/>
      <c r="V2407" s="19"/>
      <c r="W2407" s="21"/>
    </row>
    <row r="2408" spans="14:23">
      <c r="N2408" s="21"/>
      <c r="O2408" s="21"/>
      <c r="Q2408" s="21"/>
      <c r="R2408" s="19"/>
      <c r="S2408" s="19"/>
      <c r="T2408" s="19"/>
      <c r="U2408" s="19"/>
      <c r="V2408" s="19"/>
      <c r="W2408" s="21"/>
    </row>
    <row r="2409" spans="14:23">
      <c r="N2409" s="21"/>
      <c r="O2409" s="21"/>
      <c r="Q2409" s="21"/>
      <c r="R2409" s="19"/>
      <c r="S2409" s="19"/>
      <c r="T2409" s="19"/>
      <c r="U2409" s="19"/>
      <c r="V2409" s="19"/>
      <c r="W2409" s="21"/>
    </row>
    <row r="2410" spans="14:23">
      <c r="N2410" s="21"/>
      <c r="O2410" s="21"/>
      <c r="Q2410" s="21"/>
      <c r="R2410" s="19"/>
      <c r="S2410" s="19"/>
      <c r="T2410" s="19"/>
      <c r="U2410" s="19"/>
      <c r="V2410" s="19"/>
      <c r="W2410" s="21"/>
    </row>
    <row r="2411" spans="14:23">
      <c r="N2411" s="21"/>
      <c r="O2411" s="21"/>
      <c r="Q2411" s="21"/>
      <c r="R2411" s="19"/>
      <c r="S2411" s="19"/>
      <c r="T2411" s="19"/>
      <c r="U2411" s="19"/>
      <c r="V2411" s="19"/>
      <c r="W2411" s="21"/>
    </row>
    <row r="2412" spans="14:23">
      <c r="N2412" s="21"/>
      <c r="O2412" s="21"/>
      <c r="Q2412" s="21"/>
      <c r="R2412" s="19"/>
      <c r="S2412" s="19"/>
      <c r="T2412" s="19"/>
      <c r="U2412" s="19"/>
      <c r="V2412" s="19"/>
      <c r="W2412" s="21"/>
    </row>
    <row r="2413" spans="14:23">
      <c r="N2413" s="21"/>
      <c r="O2413" s="21"/>
      <c r="Q2413" s="21"/>
      <c r="R2413" s="19"/>
      <c r="S2413" s="19"/>
      <c r="T2413" s="19"/>
      <c r="U2413" s="19"/>
      <c r="V2413" s="19"/>
      <c r="W2413" s="21"/>
    </row>
    <row r="2414" spans="14:23">
      <c r="N2414" s="21"/>
      <c r="O2414" s="21"/>
      <c r="Q2414" s="21"/>
      <c r="R2414" s="19"/>
      <c r="S2414" s="19"/>
      <c r="T2414" s="19"/>
      <c r="U2414" s="19"/>
      <c r="V2414" s="19"/>
      <c r="W2414" s="21"/>
    </row>
    <row r="2415" spans="14:23">
      <c r="N2415" s="21"/>
      <c r="O2415" s="21"/>
      <c r="Q2415" s="21"/>
      <c r="R2415" s="19"/>
      <c r="S2415" s="19"/>
      <c r="T2415" s="19"/>
      <c r="U2415" s="19"/>
      <c r="V2415" s="19"/>
      <c r="W2415" s="21"/>
    </row>
    <row r="2416" spans="14:23">
      <c r="N2416" s="21"/>
      <c r="O2416" s="21"/>
      <c r="Q2416" s="21"/>
      <c r="R2416" s="19"/>
      <c r="S2416" s="19"/>
      <c r="T2416" s="19"/>
      <c r="U2416" s="19"/>
      <c r="V2416" s="19"/>
      <c r="W2416" s="21"/>
    </row>
    <row r="2417" spans="14:23">
      <c r="N2417" s="21"/>
      <c r="O2417" s="21"/>
      <c r="Q2417" s="21"/>
      <c r="R2417" s="19"/>
      <c r="S2417" s="19"/>
      <c r="T2417" s="19"/>
      <c r="U2417" s="19"/>
      <c r="V2417" s="19"/>
      <c r="W2417" s="21"/>
    </row>
    <row r="2418" spans="14:23">
      <c r="N2418" s="21"/>
      <c r="O2418" s="21"/>
      <c r="Q2418" s="21"/>
      <c r="R2418" s="19"/>
      <c r="S2418" s="19"/>
      <c r="T2418" s="19"/>
      <c r="U2418" s="19"/>
      <c r="V2418" s="19"/>
      <c r="W2418" s="21"/>
    </row>
    <row r="2419" spans="14:23">
      <c r="N2419" s="21"/>
      <c r="O2419" s="21"/>
      <c r="Q2419" s="21"/>
      <c r="R2419" s="19"/>
      <c r="S2419" s="19"/>
      <c r="T2419" s="19"/>
      <c r="U2419" s="19"/>
      <c r="V2419" s="19"/>
      <c r="W2419" s="21"/>
    </row>
    <row r="2420" spans="14:23">
      <c r="N2420" s="21"/>
      <c r="O2420" s="21"/>
      <c r="Q2420" s="21"/>
      <c r="R2420" s="19"/>
      <c r="S2420" s="19"/>
      <c r="T2420" s="19"/>
      <c r="U2420" s="19"/>
      <c r="V2420" s="19"/>
      <c r="W2420" s="21"/>
    </row>
    <row r="2421" spans="14:23">
      <c r="N2421" s="21"/>
      <c r="O2421" s="21"/>
      <c r="Q2421" s="21"/>
      <c r="R2421" s="19"/>
      <c r="S2421" s="19"/>
      <c r="T2421" s="19"/>
      <c r="U2421" s="19"/>
      <c r="V2421" s="19"/>
      <c r="W2421" s="21"/>
    </row>
    <row r="2422" spans="14:23">
      <c r="N2422" s="21"/>
      <c r="O2422" s="21"/>
      <c r="Q2422" s="21"/>
      <c r="R2422" s="19"/>
      <c r="S2422" s="19"/>
      <c r="T2422" s="19"/>
      <c r="U2422" s="19"/>
      <c r="V2422" s="19"/>
      <c r="W2422" s="21"/>
    </row>
    <row r="2423" spans="14:23">
      <c r="N2423" s="21"/>
      <c r="O2423" s="21"/>
      <c r="Q2423" s="21"/>
      <c r="R2423" s="19"/>
      <c r="S2423" s="19"/>
      <c r="T2423" s="19"/>
      <c r="U2423" s="19"/>
      <c r="V2423" s="19"/>
      <c r="W2423" s="21"/>
    </row>
    <row r="2424" spans="14:23">
      <c r="N2424" s="21"/>
      <c r="O2424" s="21"/>
      <c r="Q2424" s="21"/>
      <c r="R2424" s="19"/>
      <c r="S2424" s="19"/>
      <c r="T2424" s="19"/>
      <c r="U2424" s="19"/>
      <c r="V2424" s="19"/>
      <c r="W2424" s="21"/>
    </row>
    <row r="2425" spans="14:23">
      <c r="N2425" s="21"/>
      <c r="O2425" s="21"/>
      <c r="Q2425" s="21"/>
      <c r="R2425" s="19"/>
      <c r="S2425" s="19"/>
      <c r="T2425" s="19"/>
      <c r="U2425" s="19"/>
      <c r="V2425" s="19"/>
      <c r="W2425" s="21"/>
    </row>
    <row r="2426" spans="14:23">
      <c r="N2426" s="21"/>
      <c r="O2426" s="21"/>
      <c r="Q2426" s="21"/>
      <c r="R2426" s="19"/>
      <c r="S2426" s="19"/>
      <c r="T2426" s="19"/>
      <c r="U2426" s="19"/>
      <c r="V2426" s="19"/>
      <c r="W2426" s="21"/>
    </row>
    <row r="2427" spans="14:23">
      <c r="N2427" s="21"/>
      <c r="O2427" s="21"/>
      <c r="Q2427" s="21"/>
      <c r="R2427" s="19"/>
      <c r="S2427" s="19"/>
      <c r="T2427" s="19"/>
      <c r="U2427" s="19"/>
      <c r="V2427" s="19"/>
      <c r="W2427" s="21"/>
    </row>
    <row r="2428" spans="14:23">
      <c r="N2428" s="21"/>
      <c r="O2428" s="21"/>
      <c r="Q2428" s="21"/>
      <c r="R2428" s="19"/>
      <c r="S2428" s="19"/>
      <c r="T2428" s="19"/>
      <c r="U2428" s="19"/>
      <c r="V2428" s="19"/>
      <c r="W2428" s="21"/>
    </row>
    <row r="2429" spans="14:23">
      <c r="N2429" s="21"/>
      <c r="O2429" s="21"/>
      <c r="Q2429" s="21"/>
      <c r="R2429" s="19"/>
      <c r="S2429" s="19"/>
      <c r="T2429" s="19"/>
      <c r="U2429" s="19"/>
      <c r="V2429" s="19"/>
      <c r="W2429" s="21"/>
    </row>
    <row r="2430" spans="14:23">
      <c r="N2430" s="21"/>
      <c r="O2430" s="21"/>
      <c r="Q2430" s="21"/>
      <c r="R2430" s="19"/>
      <c r="S2430" s="19"/>
      <c r="T2430" s="19"/>
      <c r="U2430" s="19"/>
      <c r="V2430" s="19"/>
      <c r="W2430" s="21"/>
    </row>
    <row r="2431" spans="14:23">
      <c r="N2431" s="21"/>
      <c r="O2431" s="21"/>
      <c r="Q2431" s="21"/>
      <c r="R2431" s="19"/>
      <c r="S2431" s="19"/>
      <c r="T2431" s="19"/>
      <c r="U2431" s="19"/>
      <c r="V2431" s="19"/>
      <c r="W2431" s="21"/>
    </row>
    <row r="2432" spans="14:23">
      <c r="N2432" s="21"/>
      <c r="O2432" s="21"/>
      <c r="Q2432" s="21"/>
      <c r="R2432" s="19"/>
      <c r="S2432" s="19"/>
      <c r="T2432" s="19"/>
      <c r="U2432" s="19"/>
      <c r="V2432" s="19"/>
      <c r="W2432" s="21"/>
    </row>
    <row r="2433" spans="14:23">
      <c r="N2433" s="21"/>
      <c r="O2433" s="21"/>
      <c r="Q2433" s="21"/>
      <c r="R2433" s="19"/>
      <c r="S2433" s="19"/>
      <c r="T2433" s="19"/>
      <c r="U2433" s="19"/>
      <c r="V2433" s="19"/>
      <c r="W2433" s="21"/>
    </row>
    <row r="2434" spans="14:23">
      <c r="N2434" s="21"/>
      <c r="O2434" s="21"/>
      <c r="Q2434" s="21"/>
      <c r="R2434" s="19"/>
      <c r="S2434" s="19"/>
      <c r="T2434" s="19"/>
      <c r="U2434" s="19"/>
      <c r="V2434" s="19"/>
      <c r="W2434" s="21"/>
    </row>
    <row r="2435" spans="14:23">
      <c r="N2435" s="21"/>
      <c r="O2435" s="21"/>
      <c r="Q2435" s="21"/>
      <c r="R2435" s="19"/>
      <c r="S2435" s="19"/>
      <c r="T2435" s="19"/>
      <c r="U2435" s="19"/>
      <c r="V2435" s="19"/>
      <c r="W2435" s="21"/>
    </row>
    <row r="2436" spans="14:23">
      <c r="N2436" s="21"/>
      <c r="O2436" s="21"/>
      <c r="Q2436" s="21"/>
      <c r="R2436" s="19"/>
      <c r="S2436" s="19"/>
      <c r="T2436" s="19"/>
      <c r="U2436" s="19"/>
      <c r="V2436" s="19"/>
      <c r="W2436" s="21"/>
    </row>
    <row r="2437" spans="14:23">
      <c r="N2437" s="21"/>
      <c r="O2437" s="21"/>
      <c r="Q2437" s="21"/>
      <c r="R2437" s="19"/>
      <c r="S2437" s="19"/>
      <c r="T2437" s="19"/>
      <c r="U2437" s="19"/>
      <c r="V2437" s="19"/>
      <c r="W2437" s="21"/>
    </row>
    <row r="2438" spans="14:23">
      <c r="N2438" s="21"/>
      <c r="O2438" s="21"/>
      <c r="Q2438" s="21"/>
      <c r="R2438" s="19"/>
      <c r="S2438" s="19"/>
      <c r="T2438" s="19"/>
      <c r="U2438" s="19"/>
      <c r="V2438" s="19"/>
      <c r="W2438" s="21"/>
    </row>
    <row r="2439" spans="14:23">
      <c r="N2439" s="21"/>
      <c r="O2439" s="21"/>
      <c r="Q2439" s="21"/>
      <c r="R2439" s="19"/>
      <c r="S2439" s="19"/>
      <c r="T2439" s="19"/>
      <c r="U2439" s="19"/>
      <c r="V2439" s="19"/>
      <c r="W2439" s="21"/>
    </row>
    <row r="2440" spans="14:23">
      <c r="N2440" s="21"/>
      <c r="O2440" s="21"/>
      <c r="Q2440" s="21"/>
      <c r="R2440" s="19"/>
      <c r="S2440" s="19"/>
      <c r="T2440" s="19"/>
      <c r="U2440" s="19"/>
      <c r="V2440" s="19"/>
      <c r="W2440" s="21"/>
    </row>
    <row r="2441" spans="14:23">
      <c r="N2441" s="21"/>
      <c r="O2441" s="21"/>
      <c r="Q2441" s="21"/>
      <c r="R2441" s="19"/>
      <c r="S2441" s="19"/>
      <c r="T2441" s="19"/>
      <c r="U2441" s="19"/>
      <c r="V2441" s="19"/>
      <c r="W2441" s="21"/>
    </row>
    <row r="2442" spans="14:23">
      <c r="N2442" s="21"/>
      <c r="O2442" s="21"/>
      <c r="Q2442" s="21"/>
      <c r="R2442" s="19"/>
      <c r="S2442" s="19"/>
      <c r="T2442" s="19"/>
      <c r="U2442" s="19"/>
      <c r="V2442" s="19"/>
      <c r="W2442" s="21"/>
    </row>
    <row r="2443" spans="14:23">
      <c r="N2443" s="21"/>
      <c r="O2443" s="21"/>
      <c r="Q2443" s="21"/>
      <c r="R2443" s="19"/>
      <c r="S2443" s="19"/>
      <c r="T2443" s="19"/>
      <c r="U2443" s="19"/>
      <c r="V2443" s="19"/>
      <c r="W2443" s="21"/>
    </row>
    <row r="2444" spans="14:23">
      <c r="N2444" s="21"/>
      <c r="O2444" s="21"/>
      <c r="Q2444" s="21"/>
      <c r="R2444" s="19"/>
      <c r="S2444" s="19"/>
      <c r="T2444" s="19"/>
      <c r="U2444" s="19"/>
      <c r="V2444" s="19"/>
      <c r="W2444" s="21"/>
    </row>
    <row r="2445" spans="14:23">
      <c r="N2445" s="21"/>
      <c r="O2445" s="21"/>
      <c r="Q2445" s="21"/>
      <c r="R2445" s="19"/>
      <c r="S2445" s="19"/>
      <c r="T2445" s="19"/>
      <c r="U2445" s="19"/>
      <c r="V2445" s="19"/>
      <c r="W2445" s="21"/>
    </row>
    <row r="2446" spans="14:23">
      <c r="N2446" s="21"/>
      <c r="O2446" s="21"/>
      <c r="Q2446" s="21"/>
      <c r="R2446" s="19"/>
      <c r="S2446" s="19"/>
      <c r="T2446" s="19"/>
      <c r="U2446" s="19"/>
      <c r="V2446" s="19"/>
      <c r="W2446" s="21"/>
    </row>
    <row r="2447" spans="14:23">
      <c r="N2447" s="21"/>
      <c r="O2447" s="21"/>
      <c r="Q2447" s="21"/>
      <c r="R2447" s="19"/>
      <c r="S2447" s="19"/>
      <c r="T2447" s="19"/>
      <c r="U2447" s="19"/>
      <c r="V2447" s="19"/>
      <c r="W2447" s="21"/>
    </row>
    <row r="2448" spans="14:23">
      <c r="N2448" s="21"/>
      <c r="O2448" s="21"/>
      <c r="Q2448" s="21"/>
      <c r="R2448" s="19"/>
      <c r="S2448" s="19"/>
      <c r="T2448" s="19"/>
      <c r="U2448" s="19"/>
      <c r="V2448" s="19"/>
      <c r="W2448" s="21"/>
    </row>
    <row r="2449" spans="14:23">
      <c r="N2449" s="21"/>
      <c r="O2449" s="21"/>
      <c r="Q2449" s="21"/>
      <c r="R2449" s="19"/>
      <c r="S2449" s="19"/>
      <c r="T2449" s="19"/>
      <c r="U2449" s="19"/>
      <c r="V2449" s="19"/>
      <c r="W2449" s="21"/>
    </row>
    <row r="2450" spans="14:23">
      <c r="N2450" s="21"/>
      <c r="O2450" s="21"/>
      <c r="Q2450" s="21"/>
      <c r="R2450" s="19"/>
      <c r="S2450" s="19"/>
      <c r="T2450" s="19"/>
      <c r="U2450" s="19"/>
      <c r="V2450" s="19"/>
      <c r="W2450" s="21"/>
    </row>
    <row r="2451" spans="14:23">
      <c r="N2451" s="21"/>
      <c r="O2451" s="21"/>
      <c r="Q2451" s="21"/>
      <c r="R2451" s="19"/>
      <c r="S2451" s="19"/>
      <c r="T2451" s="19"/>
      <c r="U2451" s="19"/>
      <c r="V2451" s="19"/>
      <c r="W2451" s="21"/>
    </row>
    <row r="2452" spans="14:23">
      <c r="N2452" s="21"/>
      <c r="O2452" s="21"/>
      <c r="Q2452" s="21"/>
      <c r="R2452" s="19"/>
      <c r="S2452" s="19"/>
      <c r="T2452" s="19"/>
      <c r="U2452" s="19"/>
      <c r="V2452" s="19"/>
      <c r="W2452" s="21"/>
    </row>
    <row r="2453" spans="14:23">
      <c r="N2453" s="21"/>
      <c r="O2453" s="21"/>
      <c r="Q2453" s="21"/>
      <c r="R2453" s="19"/>
      <c r="S2453" s="19"/>
      <c r="T2453" s="19"/>
      <c r="U2453" s="19"/>
      <c r="V2453" s="19"/>
      <c r="W2453" s="21"/>
    </row>
    <row r="2454" spans="14:23">
      <c r="N2454" s="21"/>
      <c r="O2454" s="21"/>
      <c r="Q2454" s="21"/>
      <c r="R2454" s="19"/>
      <c r="S2454" s="19"/>
      <c r="T2454" s="19"/>
      <c r="U2454" s="19"/>
      <c r="V2454" s="19"/>
      <c r="W2454" s="21"/>
    </row>
    <row r="2455" spans="14:23">
      <c r="N2455" s="21"/>
      <c r="O2455" s="21"/>
      <c r="Q2455" s="21"/>
      <c r="R2455" s="19"/>
      <c r="S2455" s="19"/>
      <c r="T2455" s="19"/>
      <c r="U2455" s="19"/>
      <c r="V2455" s="19"/>
      <c r="W2455" s="21"/>
    </row>
    <row r="2456" spans="14:23">
      <c r="N2456" s="21"/>
      <c r="O2456" s="21"/>
      <c r="Q2456" s="21"/>
      <c r="R2456" s="19"/>
      <c r="S2456" s="19"/>
      <c r="T2456" s="19"/>
      <c r="U2456" s="19"/>
      <c r="V2456" s="19"/>
      <c r="W2456" s="21"/>
    </row>
    <row r="2457" spans="14:23">
      <c r="N2457" s="21"/>
      <c r="O2457" s="21"/>
      <c r="Q2457" s="21"/>
      <c r="R2457" s="19"/>
      <c r="S2457" s="19"/>
      <c r="T2457" s="19"/>
      <c r="U2457" s="19"/>
      <c r="V2457" s="19"/>
      <c r="W2457" s="21"/>
    </row>
    <row r="2458" spans="14:23">
      <c r="N2458" s="21"/>
      <c r="O2458" s="21"/>
      <c r="Q2458" s="21"/>
      <c r="R2458" s="19"/>
      <c r="S2458" s="19"/>
      <c r="T2458" s="19"/>
      <c r="U2458" s="19"/>
      <c r="V2458" s="19"/>
      <c r="W2458" s="21"/>
    </row>
    <row r="2459" spans="14:23">
      <c r="N2459" s="21"/>
      <c r="O2459" s="21"/>
      <c r="Q2459" s="21"/>
      <c r="R2459" s="19"/>
      <c r="S2459" s="19"/>
      <c r="T2459" s="19"/>
      <c r="U2459" s="19"/>
      <c r="V2459" s="19"/>
      <c r="W2459" s="21"/>
    </row>
    <row r="2460" spans="14:23">
      <c r="N2460" s="21"/>
      <c r="O2460" s="21"/>
      <c r="Q2460" s="21"/>
      <c r="R2460" s="19"/>
      <c r="S2460" s="19"/>
      <c r="T2460" s="19"/>
      <c r="U2460" s="19"/>
      <c r="V2460" s="19"/>
      <c r="W2460" s="21"/>
    </row>
    <row r="2461" spans="14:23">
      <c r="N2461" s="21"/>
      <c r="O2461" s="21"/>
      <c r="Q2461" s="21"/>
      <c r="R2461" s="19"/>
      <c r="S2461" s="19"/>
      <c r="T2461" s="19"/>
      <c r="U2461" s="19"/>
      <c r="V2461" s="19"/>
      <c r="W2461" s="21"/>
    </row>
    <row r="2462" spans="14:23">
      <c r="N2462" s="21"/>
      <c r="O2462" s="21"/>
      <c r="Q2462" s="21"/>
      <c r="R2462" s="19"/>
      <c r="S2462" s="19"/>
      <c r="T2462" s="19"/>
      <c r="U2462" s="19"/>
      <c r="V2462" s="19"/>
      <c r="W2462" s="21"/>
    </row>
    <row r="2463" spans="14:23">
      <c r="N2463" s="21"/>
      <c r="O2463" s="21"/>
      <c r="Q2463" s="21"/>
      <c r="R2463" s="19"/>
      <c r="S2463" s="19"/>
      <c r="T2463" s="19"/>
      <c r="U2463" s="19"/>
      <c r="V2463" s="19"/>
      <c r="W2463" s="21"/>
    </row>
    <row r="2464" spans="14:23">
      <c r="N2464" s="21"/>
      <c r="O2464" s="21"/>
      <c r="Q2464" s="21"/>
      <c r="R2464" s="19"/>
      <c r="S2464" s="19"/>
      <c r="T2464" s="19"/>
      <c r="U2464" s="19"/>
      <c r="V2464" s="19"/>
      <c r="W2464" s="21"/>
    </row>
    <row r="2465" spans="14:23">
      <c r="N2465" s="21"/>
      <c r="O2465" s="21"/>
      <c r="Q2465" s="21"/>
      <c r="R2465" s="19"/>
      <c r="S2465" s="19"/>
      <c r="T2465" s="19"/>
      <c r="U2465" s="19"/>
      <c r="V2465" s="19"/>
      <c r="W2465" s="21"/>
    </row>
    <row r="2466" spans="14:23">
      <c r="N2466" s="21"/>
      <c r="O2466" s="21"/>
      <c r="Q2466" s="21"/>
      <c r="R2466" s="19"/>
      <c r="S2466" s="19"/>
      <c r="T2466" s="19"/>
      <c r="U2466" s="19"/>
      <c r="V2466" s="19"/>
      <c r="W2466" s="21"/>
    </row>
    <row r="2467" spans="14:23">
      <c r="N2467" s="21"/>
      <c r="O2467" s="21"/>
      <c r="Q2467" s="21"/>
      <c r="R2467" s="19"/>
      <c r="S2467" s="19"/>
      <c r="T2467" s="19"/>
      <c r="U2467" s="19"/>
      <c r="V2467" s="19"/>
      <c r="W2467" s="21"/>
    </row>
    <row r="2468" spans="14:23">
      <c r="N2468" s="21"/>
      <c r="O2468" s="21"/>
      <c r="Q2468" s="21"/>
      <c r="R2468" s="19"/>
      <c r="S2468" s="19"/>
      <c r="T2468" s="19"/>
      <c r="U2468" s="19"/>
      <c r="V2468" s="19"/>
      <c r="W2468" s="21"/>
    </row>
    <row r="2469" spans="14:23">
      <c r="N2469" s="21"/>
      <c r="O2469" s="21"/>
      <c r="Q2469" s="21"/>
      <c r="R2469" s="19"/>
      <c r="S2469" s="19"/>
      <c r="T2469" s="19"/>
      <c r="U2469" s="19"/>
      <c r="V2469" s="19"/>
      <c r="W2469" s="21"/>
    </row>
    <row r="2470" spans="14:23">
      <c r="N2470" s="21"/>
      <c r="O2470" s="21"/>
      <c r="Q2470" s="21"/>
      <c r="R2470" s="19"/>
      <c r="S2470" s="19"/>
      <c r="T2470" s="19"/>
      <c r="U2470" s="19"/>
      <c r="V2470" s="19"/>
      <c r="W2470" s="21"/>
    </row>
    <row r="2471" spans="14:23">
      <c r="N2471" s="21"/>
      <c r="O2471" s="21"/>
      <c r="Q2471" s="21"/>
      <c r="R2471" s="19"/>
      <c r="S2471" s="19"/>
      <c r="T2471" s="19"/>
      <c r="U2471" s="19"/>
      <c r="V2471" s="19"/>
      <c r="W2471" s="21"/>
    </row>
    <row r="2472" spans="14:23">
      <c r="N2472" s="21"/>
      <c r="O2472" s="21"/>
      <c r="Q2472" s="21"/>
      <c r="R2472" s="19"/>
      <c r="S2472" s="19"/>
      <c r="T2472" s="19"/>
      <c r="U2472" s="19"/>
      <c r="V2472" s="19"/>
      <c r="W2472" s="21"/>
    </row>
    <row r="2473" spans="14:23">
      <c r="N2473" s="21"/>
      <c r="O2473" s="21"/>
      <c r="Q2473" s="21"/>
      <c r="R2473" s="19"/>
      <c r="S2473" s="19"/>
      <c r="T2473" s="19"/>
      <c r="U2473" s="19"/>
      <c r="V2473" s="19"/>
      <c r="W2473" s="21"/>
    </row>
    <row r="2474" spans="14:23">
      <c r="N2474" s="21"/>
      <c r="O2474" s="21"/>
      <c r="Q2474" s="21"/>
      <c r="R2474" s="19"/>
      <c r="S2474" s="19"/>
      <c r="T2474" s="19"/>
      <c r="U2474" s="19"/>
      <c r="V2474" s="19"/>
      <c r="W2474" s="21"/>
    </row>
    <row r="2475" spans="14:23">
      <c r="N2475" s="21"/>
      <c r="O2475" s="21"/>
      <c r="Q2475" s="21"/>
      <c r="R2475" s="19"/>
      <c r="S2475" s="19"/>
      <c r="T2475" s="19"/>
      <c r="U2475" s="19"/>
      <c r="V2475" s="19"/>
      <c r="W2475" s="21"/>
    </row>
    <row r="2476" spans="14:23">
      <c r="N2476" s="21"/>
      <c r="O2476" s="21"/>
      <c r="Q2476" s="21"/>
      <c r="R2476" s="19"/>
      <c r="S2476" s="19"/>
      <c r="T2476" s="19"/>
      <c r="U2476" s="19"/>
      <c r="V2476" s="19"/>
      <c r="W2476" s="21"/>
    </row>
    <row r="2477" spans="14:23">
      <c r="N2477" s="21"/>
      <c r="O2477" s="21"/>
      <c r="Q2477" s="21"/>
      <c r="R2477" s="19"/>
      <c r="S2477" s="19"/>
      <c r="T2477" s="19"/>
      <c r="U2477" s="19"/>
      <c r="V2477" s="19"/>
      <c r="W2477" s="21"/>
    </row>
    <row r="2478" spans="14:23">
      <c r="N2478" s="21"/>
      <c r="O2478" s="21"/>
      <c r="Q2478" s="21"/>
      <c r="R2478" s="19"/>
      <c r="S2478" s="19"/>
      <c r="T2478" s="19"/>
      <c r="U2478" s="19"/>
      <c r="V2478" s="19"/>
      <c r="W2478" s="21"/>
    </row>
    <row r="2479" spans="14:23">
      <c r="N2479" s="21"/>
      <c r="O2479" s="21"/>
      <c r="Q2479" s="21"/>
      <c r="R2479" s="19"/>
      <c r="S2479" s="19"/>
      <c r="T2479" s="19"/>
      <c r="U2479" s="19"/>
      <c r="V2479" s="19"/>
      <c r="W2479" s="21"/>
    </row>
    <row r="2480" spans="14:23">
      <c r="N2480" s="21"/>
      <c r="O2480" s="21"/>
      <c r="Q2480" s="21"/>
      <c r="R2480" s="19"/>
      <c r="S2480" s="19"/>
      <c r="T2480" s="19"/>
      <c r="U2480" s="19"/>
      <c r="V2480" s="19"/>
      <c r="W2480" s="21"/>
    </row>
    <row r="2481" spans="14:23">
      <c r="N2481" s="21"/>
      <c r="O2481" s="21"/>
      <c r="Q2481" s="21"/>
      <c r="R2481" s="19"/>
      <c r="S2481" s="19"/>
      <c r="T2481" s="19"/>
      <c r="U2481" s="19"/>
      <c r="V2481" s="19"/>
      <c r="W2481" s="21"/>
    </row>
    <row r="2482" spans="14:23">
      <c r="N2482" s="21"/>
      <c r="O2482" s="21"/>
      <c r="Q2482" s="21"/>
      <c r="R2482" s="19"/>
      <c r="S2482" s="19"/>
      <c r="T2482" s="19"/>
      <c r="U2482" s="19"/>
      <c r="V2482" s="19"/>
      <c r="W2482" s="21"/>
    </row>
    <row r="2483" spans="14:23">
      <c r="N2483" s="21"/>
      <c r="O2483" s="21"/>
      <c r="Q2483" s="21"/>
      <c r="R2483" s="19"/>
      <c r="S2483" s="19"/>
      <c r="T2483" s="19"/>
      <c r="U2483" s="19"/>
      <c r="V2483" s="19"/>
      <c r="W2483" s="21"/>
    </row>
    <row r="2484" spans="14:23">
      <c r="N2484" s="21"/>
      <c r="O2484" s="21"/>
      <c r="Q2484" s="21"/>
      <c r="R2484" s="19"/>
      <c r="S2484" s="19"/>
      <c r="T2484" s="19"/>
      <c r="U2484" s="19"/>
      <c r="V2484" s="19"/>
      <c r="W2484" s="21"/>
    </row>
    <row r="2485" spans="14:23">
      <c r="N2485" s="21"/>
      <c r="O2485" s="21"/>
      <c r="Q2485" s="21"/>
      <c r="R2485" s="19"/>
      <c r="S2485" s="19"/>
      <c r="T2485" s="19"/>
      <c r="U2485" s="19"/>
      <c r="V2485" s="19"/>
      <c r="W2485" s="21"/>
    </row>
    <row r="2486" spans="14:23">
      <c r="N2486" s="21"/>
      <c r="O2486" s="21"/>
      <c r="Q2486" s="21"/>
      <c r="R2486" s="19"/>
      <c r="S2486" s="19"/>
      <c r="T2486" s="19"/>
      <c r="U2486" s="19"/>
      <c r="V2486" s="19"/>
      <c r="W2486" s="21"/>
    </row>
    <row r="2487" spans="14:23">
      <c r="N2487" s="21"/>
      <c r="O2487" s="21"/>
      <c r="Q2487" s="21"/>
      <c r="R2487" s="19"/>
      <c r="S2487" s="19"/>
      <c r="T2487" s="19"/>
      <c r="U2487" s="19"/>
      <c r="V2487" s="19"/>
      <c r="W2487" s="21"/>
    </row>
    <row r="2488" spans="14:23">
      <c r="N2488" s="21"/>
      <c r="O2488" s="21"/>
      <c r="Q2488" s="21"/>
      <c r="R2488" s="19"/>
      <c r="S2488" s="19"/>
      <c r="T2488" s="19"/>
      <c r="U2488" s="19"/>
      <c r="V2488" s="19"/>
      <c r="W2488" s="21"/>
    </row>
    <row r="2489" spans="14:23">
      <c r="N2489" s="21"/>
      <c r="O2489" s="21"/>
      <c r="Q2489" s="21"/>
      <c r="R2489" s="19"/>
      <c r="S2489" s="19"/>
      <c r="T2489" s="19"/>
      <c r="U2489" s="19"/>
      <c r="V2489" s="19"/>
      <c r="W2489" s="21"/>
    </row>
    <row r="2490" spans="14:23">
      <c r="N2490" s="21"/>
      <c r="O2490" s="21"/>
      <c r="Q2490" s="21"/>
      <c r="R2490" s="19"/>
      <c r="S2490" s="19"/>
      <c r="T2490" s="19"/>
      <c r="U2490" s="19"/>
      <c r="V2490" s="19"/>
      <c r="W2490" s="21"/>
    </row>
    <row r="2491" spans="14:23">
      <c r="N2491" s="21"/>
      <c r="O2491" s="21"/>
      <c r="Q2491" s="21"/>
      <c r="R2491" s="19"/>
      <c r="S2491" s="19"/>
      <c r="T2491" s="19"/>
      <c r="U2491" s="19"/>
      <c r="V2491" s="19"/>
      <c r="W2491" s="21"/>
    </row>
    <row r="2492" spans="14:23">
      <c r="N2492" s="21"/>
      <c r="O2492" s="21"/>
      <c r="Q2492" s="21"/>
      <c r="R2492" s="19"/>
      <c r="S2492" s="19"/>
      <c r="T2492" s="19"/>
      <c r="U2492" s="19"/>
      <c r="V2492" s="19"/>
      <c r="W2492" s="21"/>
    </row>
    <row r="2493" spans="14:23">
      <c r="N2493" s="21"/>
      <c r="O2493" s="21"/>
      <c r="Q2493" s="21"/>
      <c r="R2493" s="19"/>
      <c r="S2493" s="19"/>
      <c r="T2493" s="19"/>
      <c r="U2493" s="19"/>
      <c r="V2493" s="19"/>
      <c r="W2493" s="21"/>
    </row>
    <row r="2494" spans="14:23">
      <c r="N2494" s="21"/>
      <c r="O2494" s="21"/>
      <c r="Q2494" s="21"/>
      <c r="R2494" s="19"/>
      <c r="S2494" s="19"/>
      <c r="T2494" s="19"/>
      <c r="U2494" s="19"/>
      <c r="V2494" s="19"/>
      <c r="W2494" s="21"/>
    </row>
    <row r="2495" spans="14:23">
      <c r="N2495" s="21"/>
      <c r="O2495" s="21"/>
      <c r="Q2495" s="21"/>
      <c r="R2495" s="19"/>
      <c r="S2495" s="19"/>
      <c r="T2495" s="19"/>
      <c r="U2495" s="19"/>
      <c r="V2495" s="19"/>
      <c r="W2495" s="21"/>
    </row>
    <row r="2496" spans="14:23">
      <c r="N2496" s="21"/>
      <c r="O2496" s="21"/>
      <c r="Q2496" s="21"/>
      <c r="R2496" s="19"/>
      <c r="S2496" s="19"/>
      <c r="T2496" s="19"/>
      <c r="U2496" s="19"/>
      <c r="V2496" s="19"/>
      <c r="W2496" s="21"/>
    </row>
    <row r="2497" spans="14:23">
      <c r="N2497" s="21"/>
      <c r="O2497" s="21"/>
      <c r="Q2497" s="21"/>
      <c r="R2497" s="19"/>
      <c r="S2497" s="19"/>
      <c r="T2497" s="19"/>
      <c r="U2497" s="19"/>
      <c r="V2497" s="19"/>
      <c r="W2497" s="21"/>
    </row>
    <row r="2498" spans="14:23">
      <c r="N2498" s="21"/>
      <c r="O2498" s="21"/>
      <c r="Q2498" s="21"/>
      <c r="R2498" s="19"/>
      <c r="S2498" s="19"/>
      <c r="T2498" s="19"/>
      <c r="U2498" s="19"/>
      <c r="V2498" s="19"/>
      <c r="W2498" s="21"/>
    </row>
    <row r="2499" spans="14:23">
      <c r="N2499" s="21"/>
      <c r="O2499" s="21"/>
      <c r="Q2499" s="21"/>
      <c r="R2499" s="19"/>
      <c r="S2499" s="19"/>
      <c r="T2499" s="19"/>
      <c r="U2499" s="19"/>
      <c r="V2499" s="19"/>
      <c r="W2499" s="21"/>
    </row>
    <row r="2500" spans="14:23">
      <c r="N2500" s="21"/>
      <c r="O2500" s="21"/>
      <c r="Q2500" s="21"/>
      <c r="R2500" s="19"/>
      <c r="S2500" s="19"/>
      <c r="T2500" s="19"/>
      <c r="U2500" s="19"/>
      <c r="V2500" s="19"/>
      <c r="W2500" s="21"/>
    </row>
    <row r="2501" spans="14:23">
      <c r="N2501" s="21"/>
      <c r="O2501" s="21"/>
      <c r="Q2501" s="21"/>
      <c r="R2501" s="19"/>
      <c r="S2501" s="19"/>
      <c r="T2501" s="19"/>
      <c r="U2501" s="19"/>
      <c r="V2501" s="19"/>
      <c r="W2501" s="21"/>
    </row>
    <row r="2502" spans="14:23">
      <c r="N2502" s="21"/>
      <c r="O2502" s="21"/>
      <c r="Q2502" s="21"/>
      <c r="R2502" s="19"/>
      <c r="S2502" s="19"/>
      <c r="T2502" s="19"/>
      <c r="U2502" s="19"/>
      <c r="V2502" s="19"/>
      <c r="W2502" s="21"/>
    </row>
    <row r="2503" spans="14:23">
      <c r="N2503" s="21"/>
      <c r="O2503" s="21"/>
      <c r="Q2503" s="21"/>
      <c r="R2503" s="19"/>
      <c r="S2503" s="19"/>
      <c r="T2503" s="19"/>
      <c r="U2503" s="19"/>
      <c r="V2503" s="19"/>
      <c r="W2503" s="21"/>
    </row>
    <row r="2504" spans="14:23">
      <c r="N2504" s="21"/>
      <c r="O2504" s="21"/>
      <c r="Q2504" s="21"/>
      <c r="R2504" s="19"/>
      <c r="S2504" s="19"/>
      <c r="T2504" s="19"/>
      <c r="U2504" s="19"/>
      <c r="V2504" s="19"/>
      <c r="W2504" s="21"/>
    </row>
    <row r="2505" spans="14:23">
      <c r="N2505" s="21"/>
      <c r="O2505" s="21"/>
      <c r="Q2505" s="21"/>
      <c r="R2505" s="19"/>
      <c r="S2505" s="19"/>
      <c r="T2505" s="19"/>
      <c r="U2505" s="19"/>
      <c r="V2505" s="19"/>
      <c r="W2505" s="21"/>
    </row>
    <row r="2506" spans="14:23">
      <c r="N2506" s="21"/>
      <c r="O2506" s="21"/>
      <c r="Q2506" s="21"/>
      <c r="R2506" s="19"/>
      <c r="S2506" s="19"/>
      <c r="T2506" s="19"/>
      <c r="U2506" s="19"/>
      <c r="V2506" s="19"/>
      <c r="W2506" s="21"/>
    </row>
    <row r="2507" spans="14:23">
      <c r="N2507" s="21"/>
      <c r="O2507" s="21"/>
      <c r="Q2507" s="21"/>
      <c r="R2507" s="19"/>
      <c r="S2507" s="19"/>
      <c r="T2507" s="19"/>
      <c r="U2507" s="19"/>
      <c r="V2507" s="19"/>
      <c r="W2507" s="21"/>
    </row>
    <row r="2508" spans="14:23">
      <c r="N2508" s="21"/>
      <c r="O2508" s="21"/>
      <c r="Q2508" s="21"/>
      <c r="R2508" s="19"/>
      <c r="S2508" s="19"/>
      <c r="T2508" s="19"/>
      <c r="U2508" s="19"/>
      <c r="V2508" s="19"/>
      <c r="W2508" s="21"/>
    </row>
    <row r="2509" spans="14:23">
      <c r="N2509" s="21"/>
      <c r="O2509" s="21"/>
      <c r="Q2509" s="21"/>
      <c r="R2509" s="19"/>
      <c r="S2509" s="19"/>
      <c r="T2509" s="19"/>
      <c r="U2509" s="19"/>
      <c r="V2509" s="19"/>
      <c r="W2509" s="21"/>
    </row>
    <row r="2510" spans="14:23">
      <c r="N2510" s="21"/>
      <c r="O2510" s="21"/>
      <c r="Q2510" s="21"/>
      <c r="R2510" s="19"/>
      <c r="S2510" s="19"/>
      <c r="T2510" s="19"/>
      <c r="U2510" s="19"/>
      <c r="V2510" s="19"/>
      <c r="W2510" s="21"/>
    </row>
    <row r="2511" spans="14:23">
      <c r="N2511" s="21"/>
      <c r="O2511" s="21"/>
      <c r="Q2511" s="21"/>
      <c r="R2511" s="19"/>
      <c r="S2511" s="19"/>
      <c r="T2511" s="19"/>
      <c r="U2511" s="19"/>
      <c r="V2511" s="19"/>
      <c r="W2511" s="21"/>
    </row>
    <row r="2512" spans="14:23">
      <c r="N2512" s="21"/>
      <c r="O2512" s="21"/>
      <c r="Q2512" s="21"/>
      <c r="R2512" s="19"/>
      <c r="S2512" s="19"/>
      <c r="T2512" s="19"/>
      <c r="U2512" s="19"/>
      <c r="V2512" s="19"/>
      <c r="W2512" s="21"/>
    </row>
    <row r="2513" spans="14:23">
      <c r="N2513" s="21"/>
      <c r="O2513" s="21"/>
      <c r="Q2513" s="21"/>
      <c r="R2513" s="19"/>
      <c r="S2513" s="19"/>
      <c r="T2513" s="19"/>
      <c r="U2513" s="19"/>
      <c r="V2513" s="19"/>
      <c r="W2513" s="21"/>
    </row>
    <row r="2514" spans="14:23">
      <c r="N2514" s="21"/>
      <c r="O2514" s="21"/>
      <c r="Q2514" s="21"/>
      <c r="R2514" s="19"/>
      <c r="S2514" s="19"/>
      <c r="T2514" s="19"/>
      <c r="U2514" s="19"/>
      <c r="V2514" s="19"/>
      <c r="W2514" s="21"/>
    </row>
    <row r="2515" spans="14:23">
      <c r="N2515" s="21"/>
      <c r="O2515" s="21"/>
      <c r="Q2515" s="21"/>
      <c r="R2515" s="19"/>
      <c r="S2515" s="19"/>
      <c r="T2515" s="19"/>
      <c r="U2515" s="19"/>
      <c r="V2515" s="19"/>
      <c r="W2515" s="21"/>
    </row>
    <row r="2516" spans="14:23">
      <c r="N2516" s="21"/>
      <c r="O2516" s="21"/>
      <c r="Q2516" s="21"/>
      <c r="R2516" s="19"/>
      <c r="S2516" s="19"/>
      <c r="T2516" s="19"/>
      <c r="U2516" s="19"/>
      <c r="V2516" s="19"/>
      <c r="W2516" s="21"/>
    </row>
    <row r="2517" spans="14:23">
      <c r="N2517" s="21"/>
      <c r="O2517" s="21"/>
      <c r="Q2517" s="21"/>
      <c r="R2517" s="19"/>
      <c r="S2517" s="19"/>
      <c r="T2517" s="19"/>
      <c r="U2517" s="19"/>
      <c r="V2517" s="19"/>
      <c r="W2517" s="21"/>
    </row>
    <row r="2518" spans="14:23">
      <c r="N2518" s="21"/>
      <c r="O2518" s="21"/>
      <c r="Q2518" s="21"/>
      <c r="R2518" s="19"/>
      <c r="S2518" s="19"/>
      <c r="T2518" s="19"/>
      <c r="U2518" s="19"/>
      <c r="V2518" s="19"/>
      <c r="W2518" s="21"/>
    </row>
    <row r="2519" spans="14:23">
      <c r="N2519" s="21"/>
      <c r="O2519" s="21"/>
      <c r="Q2519" s="21"/>
      <c r="R2519" s="19"/>
      <c r="S2519" s="19"/>
      <c r="T2519" s="19"/>
      <c r="U2519" s="19"/>
      <c r="V2519" s="19"/>
      <c r="W2519" s="21"/>
    </row>
    <row r="2520" spans="14:23">
      <c r="N2520" s="21"/>
      <c r="O2520" s="21"/>
      <c r="Q2520" s="21"/>
      <c r="R2520" s="19"/>
      <c r="S2520" s="19"/>
      <c r="T2520" s="19"/>
      <c r="U2520" s="19"/>
      <c r="V2520" s="19"/>
      <c r="W2520" s="21"/>
    </row>
    <row r="2521" spans="14:23">
      <c r="N2521" s="21"/>
      <c r="O2521" s="21"/>
      <c r="Q2521" s="21"/>
      <c r="R2521" s="19"/>
      <c r="S2521" s="19"/>
      <c r="T2521" s="19"/>
      <c r="U2521" s="19"/>
      <c r="V2521" s="19"/>
      <c r="W2521" s="21"/>
    </row>
    <row r="2522" spans="14:23">
      <c r="N2522" s="21"/>
      <c r="O2522" s="21"/>
      <c r="Q2522" s="21"/>
      <c r="R2522" s="19"/>
      <c r="S2522" s="19"/>
      <c r="T2522" s="19"/>
      <c r="U2522" s="19"/>
      <c r="V2522" s="19"/>
      <c r="W2522" s="21"/>
    </row>
    <row r="2523" spans="14:23">
      <c r="N2523" s="21"/>
      <c r="O2523" s="21"/>
      <c r="Q2523" s="21"/>
      <c r="R2523" s="19"/>
      <c r="S2523" s="19"/>
      <c r="T2523" s="19"/>
      <c r="U2523" s="19"/>
      <c r="V2523" s="19"/>
      <c r="W2523" s="21"/>
    </row>
    <row r="2524" spans="14:23">
      <c r="N2524" s="21"/>
      <c r="O2524" s="21"/>
      <c r="Q2524" s="21"/>
      <c r="R2524" s="19"/>
      <c r="S2524" s="19"/>
      <c r="T2524" s="19"/>
      <c r="U2524" s="19"/>
      <c r="V2524" s="19"/>
      <c r="W2524" s="21"/>
    </row>
    <row r="2525" spans="14:23">
      <c r="N2525" s="21"/>
      <c r="O2525" s="21"/>
      <c r="Q2525" s="21"/>
      <c r="R2525" s="19"/>
      <c r="S2525" s="19"/>
      <c r="T2525" s="19"/>
      <c r="U2525" s="19"/>
      <c r="V2525" s="19"/>
      <c r="W2525" s="21"/>
    </row>
    <row r="2526" spans="14:23">
      <c r="N2526" s="21"/>
      <c r="O2526" s="21"/>
      <c r="Q2526" s="21"/>
      <c r="R2526" s="19"/>
      <c r="S2526" s="19"/>
      <c r="T2526" s="19"/>
      <c r="U2526" s="19"/>
      <c r="V2526" s="19"/>
      <c r="W2526" s="21"/>
    </row>
    <row r="2527" spans="14:23">
      <c r="N2527" s="21"/>
      <c r="O2527" s="21"/>
      <c r="Q2527" s="21"/>
      <c r="R2527" s="19"/>
      <c r="S2527" s="19"/>
      <c r="T2527" s="19"/>
      <c r="U2527" s="19"/>
      <c r="V2527" s="19"/>
      <c r="W2527" s="21"/>
    </row>
    <row r="2528" spans="14:23">
      <c r="N2528" s="21"/>
      <c r="O2528" s="21"/>
      <c r="Q2528" s="21"/>
      <c r="R2528" s="19"/>
      <c r="S2528" s="19"/>
      <c r="T2528" s="19"/>
      <c r="U2528" s="19"/>
      <c r="V2528" s="19"/>
      <c r="W2528" s="21"/>
    </row>
    <row r="2529" spans="14:23">
      <c r="N2529" s="21"/>
      <c r="O2529" s="21"/>
      <c r="Q2529" s="21"/>
      <c r="R2529" s="19"/>
      <c r="S2529" s="19"/>
      <c r="T2529" s="19"/>
      <c r="U2529" s="19"/>
      <c r="V2529" s="19"/>
      <c r="W2529" s="21"/>
    </row>
    <row r="2530" spans="14:23">
      <c r="N2530" s="21"/>
      <c r="O2530" s="21"/>
      <c r="Q2530" s="21"/>
      <c r="R2530" s="19"/>
      <c r="S2530" s="19"/>
      <c r="T2530" s="19"/>
      <c r="U2530" s="19"/>
      <c r="V2530" s="19"/>
      <c r="W2530" s="21"/>
    </row>
    <row r="2531" spans="14:23">
      <c r="N2531" s="21"/>
      <c r="O2531" s="21"/>
      <c r="Q2531" s="21"/>
      <c r="R2531" s="19"/>
      <c r="S2531" s="19"/>
      <c r="T2531" s="19"/>
      <c r="U2531" s="19"/>
      <c r="V2531" s="19"/>
      <c r="W2531" s="21"/>
    </row>
    <row r="2532" spans="14:23">
      <c r="N2532" s="21"/>
      <c r="O2532" s="21"/>
      <c r="Q2532" s="21"/>
      <c r="R2532" s="19"/>
      <c r="S2532" s="19"/>
      <c r="T2532" s="19"/>
      <c r="U2532" s="19"/>
      <c r="V2532" s="19"/>
      <c r="W2532" s="21"/>
    </row>
    <row r="2533" spans="14:23">
      <c r="N2533" s="21"/>
      <c r="O2533" s="21"/>
      <c r="Q2533" s="21"/>
      <c r="R2533" s="19"/>
      <c r="S2533" s="19"/>
      <c r="T2533" s="19"/>
      <c r="U2533" s="19"/>
      <c r="V2533" s="19"/>
      <c r="W2533" s="21"/>
    </row>
    <row r="2534" spans="14:23">
      <c r="N2534" s="21"/>
      <c r="O2534" s="21"/>
      <c r="Q2534" s="21"/>
      <c r="R2534" s="19"/>
      <c r="S2534" s="19"/>
      <c r="T2534" s="19"/>
      <c r="U2534" s="19"/>
      <c r="V2534" s="19"/>
      <c r="W2534" s="21"/>
    </row>
    <row r="2535" spans="14:23">
      <c r="N2535" s="21"/>
      <c r="O2535" s="21"/>
      <c r="Q2535" s="21"/>
      <c r="R2535" s="19"/>
      <c r="S2535" s="19"/>
      <c r="T2535" s="19"/>
      <c r="U2535" s="19"/>
      <c r="V2535" s="19"/>
      <c r="W2535" s="21"/>
    </row>
    <row r="2536" spans="14:23">
      <c r="N2536" s="21"/>
      <c r="O2536" s="21"/>
      <c r="Q2536" s="21"/>
      <c r="R2536" s="19"/>
      <c r="S2536" s="19"/>
      <c r="T2536" s="19"/>
      <c r="U2536" s="19"/>
      <c r="V2536" s="19"/>
      <c r="W2536" s="21"/>
    </row>
    <row r="2537" spans="14:23">
      <c r="N2537" s="21"/>
      <c r="O2537" s="21"/>
      <c r="Q2537" s="21"/>
      <c r="R2537" s="19"/>
      <c r="S2537" s="19"/>
      <c r="T2537" s="19"/>
      <c r="U2537" s="19"/>
      <c r="V2537" s="19"/>
      <c r="W2537" s="21"/>
    </row>
    <row r="2538" spans="14:23">
      <c r="N2538" s="21"/>
      <c r="O2538" s="21"/>
      <c r="Q2538" s="21"/>
      <c r="R2538" s="19"/>
      <c r="S2538" s="19"/>
      <c r="T2538" s="19"/>
      <c r="U2538" s="19"/>
      <c r="V2538" s="19"/>
      <c r="W2538" s="21"/>
    </row>
    <row r="2539" spans="14:23">
      <c r="N2539" s="21"/>
      <c r="O2539" s="21"/>
      <c r="Q2539" s="21"/>
      <c r="R2539" s="19"/>
      <c r="S2539" s="19"/>
      <c r="T2539" s="19"/>
      <c r="U2539" s="19"/>
      <c r="V2539" s="19"/>
      <c r="W2539" s="21"/>
    </row>
    <row r="2540" spans="14:23">
      <c r="N2540" s="21"/>
      <c r="O2540" s="21"/>
      <c r="Q2540" s="21"/>
      <c r="R2540" s="19"/>
      <c r="S2540" s="19"/>
      <c r="T2540" s="19"/>
      <c r="U2540" s="19"/>
      <c r="V2540" s="19"/>
      <c r="W2540" s="21"/>
    </row>
    <row r="2541" spans="14:23">
      <c r="N2541" s="21"/>
      <c r="O2541" s="21"/>
      <c r="Q2541" s="21"/>
      <c r="R2541" s="19"/>
      <c r="S2541" s="19"/>
      <c r="T2541" s="19"/>
      <c r="U2541" s="19"/>
      <c r="V2541" s="19"/>
      <c r="W2541" s="21"/>
    </row>
    <row r="2542" spans="14:23">
      <c r="N2542" s="21"/>
      <c r="O2542" s="21"/>
      <c r="Q2542" s="21"/>
      <c r="R2542" s="19"/>
      <c r="S2542" s="19"/>
      <c r="T2542" s="19"/>
      <c r="U2542" s="19"/>
      <c r="V2542" s="19"/>
      <c r="W2542" s="21"/>
    </row>
    <row r="2543" spans="14:23">
      <c r="N2543" s="21"/>
      <c r="O2543" s="21"/>
      <c r="Q2543" s="21"/>
      <c r="R2543" s="19"/>
      <c r="S2543" s="19"/>
      <c r="T2543" s="19"/>
      <c r="U2543" s="19"/>
      <c r="V2543" s="19"/>
      <c r="W2543" s="21"/>
    </row>
    <row r="2544" spans="14:23">
      <c r="N2544" s="21"/>
      <c r="O2544" s="21"/>
      <c r="Q2544" s="21"/>
      <c r="R2544" s="19"/>
      <c r="S2544" s="19"/>
      <c r="T2544" s="19"/>
      <c r="U2544" s="19"/>
      <c r="V2544" s="19"/>
      <c r="W2544" s="21"/>
    </row>
    <row r="2545" spans="14:23">
      <c r="N2545" s="21"/>
      <c r="O2545" s="21"/>
      <c r="Q2545" s="21"/>
      <c r="R2545" s="19"/>
      <c r="S2545" s="19"/>
      <c r="T2545" s="19"/>
      <c r="U2545" s="19"/>
      <c r="V2545" s="19"/>
      <c r="W2545" s="21"/>
    </row>
    <row r="2546" spans="14:23">
      <c r="N2546" s="21"/>
      <c r="O2546" s="21"/>
      <c r="Q2546" s="21"/>
      <c r="R2546" s="19"/>
      <c r="S2546" s="19"/>
      <c r="T2546" s="19"/>
      <c r="U2546" s="19"/>
      <c r="V2546" s="19"/>
      <c r="W2546" s="21"/>
    </row>
    <row r="2547" spans="14:23">
      <c r="N2547" s="21"/>
      <c r="O2547" s="21"/>
      <c r="Q2547" s="21"/>
      <c r="R2547" s="19"/>
      <c r="S2547" s="19"/>
      <c r="T2547" s="19"/>
      <c r="U2547" s="19"/>
      <c r="V2547" s="19"/>
      <c r="W2547" s="21"/>
    </row>
    <row r="2548" spans="14:23">
      <c r="N2548" s="21"/>
      <c r="O2548" s="21"/>
      <c r="Q2548" s="21"/>
      <c r="R2548" s="19"/>
      <c r="S2548" s="19"/>
      <c r="T2548" s="19"/>
      <c r="U2548" s="19"/>
      <c r="V2548" s="19"/>
      <c r="W2548" s="21"/>
    </row>
  </sheetData>
  <autoFilter ref="W1:W2548"/>
  <mergeCells count="39">
    <mergeCell ref="W1:X1"/>
    <mergeCell ref="W1355:X1355"/>
    <mergeCell ref="U10:U11"/>
    <mergeCell ref="O9:O11"/>
    <mergeCell ref="P1355:Q1355"/>
    <mergeCell ref="U1355:V1355"/>
    <mergeCell ref="X9:X11"/>
    <mergeCell ref="B3:Q3"/>
    <mergeCell ref="B7:Q7"/>
    <mergeCell ref="B5:Q5"/>
    <mergeCell ref="P9:P11"/>
    <mergeCell ref="Q9:Q11"/>
    <mergeCell ref="R10:R11"/>
    <mergeCell ref="V10:V11"/>
    <mergeCell ref="R1350:X1350"/>
    <mergeCell ref="W9:W11"/>
    <mergeCell ref="N9:N11"/>
    <mergeCell ref="F9:H10"/>
    <mergeCell ref="L9:L11"/>
    <mergeCell ref="K9:K11"/>
    <mergeCell ref="C1354:E1354"/>
    <mergeCell ref="A1357:L1357"/>
    <mergeCell ref="A1356:M1356"/>
    <mergeCell ref="C9:C11"/>
    <mergeCell ref="B9:B11"/>
    <mergeCell ref="A9:A11"/>
    <mergeCell ref="I9:J10"/>
    <mergeCell ref="E9:E11"/>
    <mergeCell ref="D9:D11"/>
    <mergeCell ref="M9:M11"/>
    <mergeCell ref="C1355:F1355"/>
    <mergeCell ref="A1350:B1350"/>
    <mergeCell ref="R9:V9"/>
    <mergeCell ref="S10:T10"/>
    <mergeCell ref="Y322:AA322"/>
    <mergeCell ref="R1058:R1059"/>
    <mergeCell ref="U1058:U1059"/>
    <mergeCell ref="S1058:S1059"/>
    <mergeCell ref="T1058:T1059"/>
  </mergeCells>
  <phoneticPr fontId="3" type="noConversion"/>
  <pageMargins left="0.15748031496062992" right="0.15748031496062992" top="0.19685039370078741" bottom="0.19685039370078741" header="0.23622047244094491" footer="0.15748031496062992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текущий</vt:lpstr>
      <vt:lpstr>текущий!Область_печати</vt:lpstr>
    </vt:vector>
  </TitlesOfParts>
  <Company>komitet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Медянцева</dc:creator>
  <cp:lastModifiedBy>КУИГ</cp:lastModifiedBy>
  <cp:lastPrinted>2024-02-29T07:47:44Z</cp:lastPrinted>
  <dcterms:created xsi:type="dcterms:W3CDTF">2009-10-05T05:26:47Z</dcterms:created>
  <dcterms:modified xsi:type="dcterms:W3CDTF">2024-03-11T05:24:47Z</dcterms:modified>
</cp:coreProperties>
</file>