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спользовать это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<sst xmlns="http://schemas.openxmlformats.org/spreadsheetml/2006/main" count="72" uniqueCount="36">
  <si>
    <t>ВСЕГО</t>
  </si>
  <si>
    <t>всего</t>
  </si>
  <si>
    <t>ОБЩИЕ</t>
  </si>
  <si>
    <t>МБ</t>
  </si>
  <si>
    <t>ОБ</t>
  </si>
  <si>
    <t>ФБ</t>
  </si>
  <si>
    <t>1 ПОДПРОГРАММА</t>
  </si>
  <si>
    <t>2 ПОДПРОГРАММА</t>
  </si>
  <si>
    <t>3 ПОДПРОГРАММА</t>
  </si>
  <si>
    <t>год</t>
  </si>
  <si>
    <t>об+фб</t>
  </si>
  <si>
    <t>доп</t>
  </si>
  <si>
    <t>мб</t>
  </si>
  <si>
    <t>об</t>
  </si>
  <si>
    <t>проверка первого столбца</t>
  </si>
  <si>
    <t>1 подпрограмма</t>
  </si>
  <si>
    <t>2 подпрограмма</t>
  </si>
  <si>
    <t>фб</t>
  </si>
  <si>
    <t>3 подпрограмма</t>
  </si>
  <si>
    <t>всего мб</t>
  </si>
  <si>
    <t>всего 2023</t>
  </si>
  <si>
    <t>всего об</t>
  </si>
  <si>
    <t>всего мб+об</t>
  </si>
  <si>
    <t>всего 2023 цб</t>
  </si>
  <si>
    <t>всего об+мб</t>
  </si>
  <si>
    <t>304805,72ё1</t>
  </si>
  <si>
    <t>3 пр местный</t>
  </si>
  <si>
    <t>3пр областн</t>
  </si>
  <si>
    <t>2 пр обласной бюджет</t>
  </si>
  <si>
    <t>общая областной</t>
  </si>
  <si>
    <t>общая местный</t>
  </si>
  <si>
    <t>общая местный +областной</t>
  </si>
  <si>
    <t>общая 1 программа</t>
  </si>
  <si>
    <t>общая 2 программа</t>
  </si>
  <si>
    <t>общая 3 программа</t>
  </si>
  <si>
    <t>СУММА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</si>
</sst>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/>
    </xf>
    <xf numFmtId="173" fontId="40" fillId="33" borderId="1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173" fontId="40" fillId="0" borderId="12" xfId="0" applyNumberFormat="1" applyFont="1" applyBorder="1" applyAlignment="1">
      <alignment/>
    </xf>
    <xf numFmtId="173" fontId="40" fillId="0" borderId="13" xfId="0" applyNumberFormat="1" applyFont="1" applyBorder="1" applyAlignment="1">
      <alignment/>
    </xf>
    <xf numFmtId="173" fontId="40" fillId="0" borderId="14" xfId="0" applyNumberFormat="1" applyFont="1" applyBorder="1" applyAlignment="1">
      <alignment/>
    </xf>
    <xf numFmtId="17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0" xfId="0" applyFont="1" applyBorder="1" applyAlignment="1">
      <alignment/>
    </xf>
    <xf numFmtId="173" fontId="41" fillId="0" borderId="12" xfId="0" applyNumberFormat="1" applyFont="1" applyBorder="1" applyAlignment="1">
      <alignment/>
    </xf>
    <xf numFmtId="173" fontId="41" fillId="0" borderId="10" xfId="0" applyNumberFormat="1" applyFont="1" applyBorder="1" applyAlignment="1">
      <alignment/>
    </xf>
    <xf numFmtId="173" fontId="41" fillId="0" borderId="21" xfId="0" applyNumberFormat="1" applyFont="1" applyBorder="1" applyAlignment="1">
      <alignment/>
    </xf>
    <xf numFmtId="173" fontId="41" fillId="0" borderId="22" xfId="0" applyNumberFormat="1" applyFont="1" applyBorder="1" applyAlignment="1">
      <alignment/>
    </xf>
    <xf numFmtId="0" fontId="41" fillId="0" borderId="10" xfId="0" applyFont="1" applyBorder="1" applyAlignment="1">
      <alignment/>
    </xf>
    <xf numFmtId="1" fontId="41" fillId="0" borderId="10" xfId="0" applyNumberFormat="1" applyFont="1" applyFill="1" applyBorder="1" applyAlignment="1">
      <alignment/>
    </xf>
    <xf numFmtId="0" fontId="41" fillId="33" borderId="20" xfId="0" applyFont="1" applyFill="1" applyBorder="1" applyAlignment="1">
      <alignment/>
    </xf>
    <xf numFmtId="173" fontId="41" fillId="33" borderId="12" xfId="0" applyNumberFormat="1" applyFont="1" applyFill="1" applyBorder="1" applyAlignment="1">
      <alignment/>
    </xf>
    <xf numFmtId="173" fontId="41" fillId="33" borderId="10" xfId="0" applyNumberFormat="1" applyFont="1" applyFill="1" applyBorder="1" applyAlignment="1">
      <alignment/>
    </xf>
    <xf numFmtId="173" fontId="41" fillId="33" borderId="22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0" fillId="0" borderId="20" xfId="0" applyFont="1" applyBorder="1" applyAlignment="1">
      <alignment/>
    </xf>
    <xf numFmtId="1" fontId="40" fillId="0" borderId="10" xfId="0" applyNumberFormat="1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0" fontId="41" fillId="33" borderId="17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173" fontId="41" fillId="33" borderId="0" xfId="0" applyNumberFormat="1" applyFont="1" applyFill="1" applyBorder="1" applyAlignment="1">
      <alignment/>
    </xf>
    <xf numFmtId="173" fontId="41" fillId="33" borderId="21" xfId="0" applyNumberFormat="1" applyFont="1" applyFill="1" applyBorder="1" applyAlignment="1">
      <alignment/>
    </xf>
    <xf numFmtId="173" fontId="40" fillId="33" borderId="13" xfId="0" applyNumberFormat="1" applyFont="1" applyFill="1" applyBorder="1" applyAlignment="1">
      <alignment/>
    </xf>
    <xf numFmtId="173" fontId="40" fillId="33" borderId="24" xfId="0" applyNumberFormat="1" applyFont="1" applyFill="1" applyBorder="1" applyAlignment="1">
      <alignment/>
    </xf>
    <xf numFmtId="0" fontId="41" fillId="33" borderId="25" xfId="0" applyFont="1" applyFill="1" applyBorder="1" applyAlignment="1">
      <alignment/>
    </xf>
    <xf numFmtId="173" fontId="41" fillId="34" borderId="12" xfId="0" applyNumberFormat="1" applyFont="1" applyFill="1" applyBorder="1" applyAlignment="1">
      <alignment/>
    </xf>
    <xf numFmtId="173" fontId="41" fillId="34" borderId="10" xfId="0" applyNumberFormat="1" applyFont="1" applyFill="1" applyBorder="1" applyAlignment="1">
      <alignment/>
    </xf>
    <xf numFmtId="173" fontId="40" fillId="34" borderId="10" xfId="0" applyNumberFormat="1" applyFont="1" applyFill="1" applyBorder="1" applyAlignment="1">
      <alignment/>
    </xf>
    <xf numFmtId="173" fontId="40" fillId="34" borderId="26" xfId="0" applyNumberFormat="1" applyFont="1" applyFill="1" applyBorder="1" applyAlignment="1">
      <alignment/>
    </xf>
    <xf numFmtId="173" fontId="40" fillId="34" borderId="13" xfId="0" applyNumberFormat="1" applyFont="1" applyFill="1" applyBorder="1" applyAlignment="1">
      <alignment/>
    </xf>
    <xf numFmtId="173" fontId="41" fillId="34" borderId="22" xfId="0" applyNumberFormat="1" applyFont="1" applyFill="1" applyBorder="1" applyAlignment="1">
      <alignment/>
    </xf>
    <xf numFmtId="173" fontId="40" fillId="34" borderId="14" xfId="0" applyNumberFormat="1" applyFont="1" applyFill="1" applyBorder="1" applyAlignment="1">
      <alignment/>
    </xf>
    <xf numFmtId="0" fontId="41" fillId="0" borderId="25" xfId="0" applyFont="1" applyBorder="1" applyAlignment="1">
      <alignment/>
    </xf>
    <xf numFmtId="173" fontId="40" fillId="0" borderId="24" xfId="0" applyNumberFormat="1" applyFont="1" applyBorder="1" applyAlignment="1">
      <alignment/>
    </xf>
    <xf numFmtId="173" fontId="40" fillId="12" borderId="12" xfId="0" applyNumberFormat="1" applyFont="1" applyFill="1" applyBorder="1" applyAlignment="1">
      <alignment/>
    </xf>
    <xf numFmtId="173" fontId="40" fillId="12" borderId="10" xfId="0" applyNumberFormat="1" applyFont="1" applyFill="1" applyBorder="1" applyAlignment="1">
      <alignment/>
    </xf>
    <xf numFmtId="173" fontId="40" fillId="12" borderId="22" xfId="0" applyNumberFormat="1" applyFont="1" applyFill="1" applyBorder="1" applyAlignment="1">
      <alignment/>
    </xf>
    <xf numFmtId="173" fontId="40" fillId="12" borderId="21" xfId="0" applyNumberFormat="1" applyFont="1" applyFill="1" applyBorder="1" applyAlignment="1">
      <alignment/>
    </xf>
    <xf numFmtId="173" fontId="41" fillId="12" borderId="10" xfId="0" applyNumberFormat="1" applyFont="1" applyFill="1" applyBorder="1" applyAlignment="1">
      <alignment/>
    </xf>
    <xf numFmtId="0" fontId="41" fillId="12" borderId="10" xfId="0" applyFont="1" applyFill="1" applyBorder="1" applyAlignment="1">
      <alignment/>
    </xf>
    <xf numFmtId="173" fontId="3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="80" zoomScaleSheetLayoutView="80" zoomScalePageLayoutView="0" workbookViewId="0" topLeftCell="A1">
      <selection activeCell="D3" sqref="D3:D11"/>
    </sheetView>
  </sheetViews>
  <sheetFormatPr defaultColWidth="9.140625" defaultRowHeight="15"/>
  <cols>
    <col min="1" max="1" width="7.57421875" style="13" customWidth="1"/>
    <col min="2" max="2" width="18.28125" style="13" customWidth="1"/>
    <col min="3" max="4" width="17.7109375" style="13" customWidth="1"/>
    <col min="5" max="5" width="17.7109375" style="13" hidden="1" customWidth="1"/>
    <col min="6" max="6" width="15.421875" style="13" customWidth="1"/>
    <col min="7" max="7" width="15.421875" style="13" hidden="1" customWidth="1"/>
    <col min="8" max="9" width="18.28125" style="13" customWidth="1"/>
    <col min="10" max="10" width="17.7109375" style="13" customWidth="1"/>
    <col min="11" max="11" width="17.7109375" style="13" hidden="1" customWidth="1"/>
    <col min="12" max="12" width="15.421875" style="13" hidden="1" customWidth="1"/>
    <col min="13" max="14" width="15.57421875" style="13" customWidth="1"/>
    <col min="15" max="15" width="14.7109375" style="13" customWidth="1"/>
    <col min="16" max="16" width="16.00390625" style="13" customWidth="1"/>
    <col min="17" max="17" width="16.421875" style="13" customWidth="1"/>
    <col min="18" max="18" width="15.421875" style="13" customWidth="1"/>
    <col min="19" max="19" width="11.7109375" style="13" customWidth="1"/>
    <col min="20" max="20" width="13.28125" style="13" customWidth="1"/>
    <col min="21" max="16384" width="9.140625" style="13" customWidth="1"/>
  </cols>
  <sheetData>
    <row r="1" spans="2:19" ht="16.5" thickBot="1">
      <c r="B1" s="64" t="s">
        <v>2</v>
      </c>
      <c r="C1" s="65"/>
      <c r="D1" s="65"/>
      <c r="E1" s="65"/>
      <c r="F1" s="65"/>
      <c r="G1" s="66"/>
      <c r="H1" s="64" t="s">
        <v>6</v>
      </c>
      <c r="I1" s="65"/>
      <c r="J1" s="65"/>
      <c r="K1" s="65"/>
      <c r="L1" s="66"/>
      <c r="M1" s="64" t="s">
        <v>7</v>
      </c>
      <c r="N1" s="65"/>
      <c r="O1" s="66"/>
      <c r="P1" s="67" t="s">
        <v>8</v>
      </c>
      <c r="Q1" s="67"/>
      <c r="R1" s="67"/>
      <c r="S1" s="14"/>
    </row>
    <row r="2" spans="1:20" ht="15.75">
      <c r="A2" s="15"/>
      <c r="B2" s="16" t="s">
        <v>0</v>
      </c>
      <c r="C2" s="17" t="s">
        <v>3</v>
      </c>
      <c r="D2" s="17" t="s">
        <v>10</v>
      </c>
      <c r="E2" s="39" t="s">
        <v>4</v>
      </c>
      <c r="F2" s="40" t="s">
        <v>11</v>
      </c>
      <c r="G2" s="41" t="s">
        <v>5</v>
      </c>
      <c r="H2" s="16" t="s">
        <v>0</v>
      </c>
      <c r="I2" s="17" t="s">
        <v>3</v>
      </c>
      <c r="J2" s="17" t="s">
        <v>10</v>
      </c>
      <c r="K2" s="17" t="s">
        <v>4</v>
      </c>
      <c r="L2" s="19" t="s">
        <v>5</v>
      </c>
      <c r="M2" s="16" t="s">
        <v>0</v>
      </c>
      <c r="N2" s="17" t="s">
        <v>3</v>
      </c>
      <c r="O2" s="19" t="s">
        <v>4</v>
      </c>
      <c r="P2" s="18" t="s">
        <v>0</v>
      </c>
      <c r="Q2" s="17" t="s">
        <v>3</v>
      </c>
      <c r="R2" s="19" t="s">
        <v>4</v>
      </c>
      <c r="S2" s="20" t="s">
        <v>11</v>
      </c>
      <c r="T2" s="21" t="s">
        <v>9</v>
      </c>
    </row>
    <row r="3" spans="1:16" ht="19.5" customHeight="1">
      <c r="A3" s="22">
        <v>2016</v>
      </c>
      <c r="B3" s="47">
        <f aca="true" t="shared" si="0" ref="B3:B9">C3+E3+G3</f>
        <v>256609.79129000002</v>
      </c>
      <c r="C3" s="48">
        <v>216101.2269</v>
      </c>
      <c r="D3" s="48">
        <v>40508.56439</v>
      </c>
      <c r="E3" s="31">
        <v>40508.56439</v>
      </c>
      <c r="F3" s="42"/>
      <c r="G3" s="46"/>
      <c r="H3" s="47">
        <f>I3+K3+L3</f>
        <v>242921.31097</v>
      </c>
      <c r="I3" s="48">
        <v>202412.74658</v>
      </c>
      <c r="J3" s="48">
        <v>40508.56439</v>
      </c>
      <c r="K3" s="24">
        <v>40508.56439</v>
      </c>
      <c r="L3" s="54"/>
      <c r="M3" s="23">
        <f>N3+O3</f>
        <v>13688.48032</v>
      </c>
      <c r="N3" s="24">
        <v>13688.48032</v>
      </c>
      <c r="O3" s="25"/>
      <c r="P3" s="13">
        <f>Q3+R3</f>
        <v>0</v>
      </c>
    </row>
    <row r="4" spans="1:16" ht="19.5" customHeight="1">
      <c r="A4" s="22">
        <v>2017</v>
      </c>
      <c r="B4" s="47">
        <f t="shared" si="0"/>
        <v>289346.70207999996</v>
      </c>
      <c r="C4" s="48">
        <v>215681.30534</v>
      </c>
      <c r="D4" s="48">
        <v>73665.39674</v>
      </c>
      <c r="E4" s="31">
        <v>73665.39674</v>
      </c>
      <c r="F4" s="42"/>
      <c r="G4" s="46"/>
      <c r="H4" s="47">
        <f aca="true" t="shared" si="1" ref="H4:H9">I4+K4+L4</f>
        <v>276837.41938</v>
      </c>
      <c r="I4" s="48">
        <v>203172.02264</v>
      </c>
      <c r="J4" s="48">
        <v>73665.39674</v>
      </c>
      <c r="K4" s="24">
        <v>73665.39674</v>
      </c>
      <c r="L4" s="54"/>
      <c r="M4" s="23">
        <f aca="true" t="shared" si="2" ref="M4:M12">N4+O4</f>
        <v>12509.2827</v>
      </c>
      <c r="N4" s="24">
        <v>12509.2827</v>
      </c>
      <c r="O4" s="25"/>
      <c r="P4" s="13">
        <f aca="true" t="shared" si="3" ref="P4:P11">Q4+R4</f>
        <v>0</v>
      </c>
    </row>
    <row r="5" spans="1:16" ht="19.5" customHeight="1">
      <c r="A5" s="22">
        <v>2018</v>
      </c>
      <c r="B5" s="47">
        <f t="shared" si="0"/>
        <v>1275287.61438</v>
      </c>
      <c r="C5" s="48">
        <v>285011.49314</v>
      </c>
      <c r="D5" s="48">
        <v>990276.12124</v>
      </c>
      <c r="E5" s="31">
        <v>990276.12124</v>
      </c>
      <c r="F5" s="42"/>
      <c r="G5" s="46"/>
      <c r="H5" s="47">
        <f t="shared" si="1"/>
        <v>1233458.9525</v>
      </c>
      <c r="I5" s="48">
        <v>262869.77866</v>
      </c>
      <c r="J5" s="48">
        <v>970589.17384</v>
      </c>
      <c r="K5" s="24">
        <v>970589.17384</v>
      </c>
      <c r="L5" s="54"/>
      <c r="M5" s="23">
        <f t="shared" si="2"/>
        <v>16591.57794</v>
      </c>
      <c r="N5" s="24">
        <v>15292.68054</v>
      </c>
      <c r="O5" s="25">
        <v>1298.8974</v>
      </c>
      <c r="P5" s="13">
        <f t="shared" si="3"/>
        <v>0</v>
      </c>
    </row>
    <row r="6" spans="1:20" ht="19.5" customHeight="1">
      <c r="A6" s="22">
        <v>2019</v>
      </c>
      <c r="B6" s="47">
        <f t="shared" si="0"/>
        <v>1293624.96063</v>
      </c>
      <c r="C6" s="48">
        <v>316357.85578</v>
      </c>
      <c r="D6" s="48">
        <v>977267.10485</v>
      </c>
      <c r="E6" s="31">
        <v>977267.10485</v>
      </c>
      <c r="F6" s="42"/>
      <c r="G6" s="46"/>
      <c r="H6" s="47">
        <f t="shared" si="1"/>
        <v>1242799.68313</v>
      </c>
      <c r="I6" s="48">
        <v>288777.7799</v>
      </c>
      <c r="J6" s="48">
        <v>954021.90323</v>
      </c>
      <c r="K6" s="24">
        <v>954021.90323</v>
      </c>
      <c r="L6" s="54"/>
      <c r="M6" s="23">
        <f t="shared" si="2"/>
        <v>15904.3405</v>
      </c>
      <c r="N6" s="24">
        <v>15059.54888</v>
      </c>
      <c r="O6" s="26">
        <v>844.79162</v>
      </c>
      <c r="P6" s="60">
        <f>Q6+R6+S6</f>
        <v>5382.94338</v>
      </c>
      <c r="Q6" s="60">
        <v>4377.83298</v>
      </c>
      <c r="R6" s="60">
        <v>871.91</v>
      </c>
      <c r="S6" s="60">
        <v>133.2004</v>
      </c>
      <c r="T6" s="61">
        <v>2023</v>
      </c>
    </row>
    <row r="7" spans="1:20" ht="19.5" customHeight="1">
      <c r="A7" s="22">
        <v>2020</v>
      </c>
      <c r="B7" s="47">
        <f t="shared" si="0"/>
        <v>1405767.8600299999</v>
      </c>
      <c r="C7" s="48">
        <v>284333.38567</v>
      </c>
      <c r="D7" s="48">
        <f>E7+G7</f>
        <v>1121434.4743599999</v>
      </c>
      <c r="E7" s="31">
        <v>1087924.57436</v>
      </c>
      <c r="F7" s="32"/>
      <c r="G7" s="43">
        <v>33509.9</v>
      </c>
      <c r="H7" s="47">
        <f t="shared" si="1"/>
        <v>1318789.44033</v>
      </c>
      <c r="I7" s="48">
        <v>260024.72441</v>
      </c>
      <c r="J7" s="48">
        <f>K7+L7</f>
        <v>1058764.7159199999</v>
      </c>
      <c r="K7" s="24">
        <v>1025254.81592</v>
      </c>
      <c r="L7" s="25">
        <v>33509.9</v>
      </c>
      <c r="M7" s="23">
        <f t="shared" si="2"/>
        <v>15770.358530000001</v>
      </c>
      <c r="N7" s="24">
        <v>12876.27445</v>
      </c>
      <c r="O7" s="26">
        <v>2894.08408</v>
      </c>
      <c r="P7" s="27">
        <f t="shared" si="3"/>
        <v>25237.08394</v>
      </c>
      <c r="Q7" s="24">
        <v>6849.03394</v>
      </c>
      <c r="R7" s="24">
        <v>18388.05</v>
      </c>
      <c r="S7" s="24"/>
      <c r="T7" s="28">
        <v>2018</v>
      </c>
    </row>
    <row r="8" spans="1:20" ht="19.5" customHeight="1">
      <c r="A8" s="22">
        <v>2021</v>
      </c>
      <c r="B8" s="47">
        <f t="shared" si="0"/>
        <v>1910719.3738</v>
      </c>
      <c r="C8" s="48">
        <v>514843.882</v>
      </c>
      <c r="D8" s="48">
        <f>E8+G8</f>
        <v>1395875.4918</v>
      </c>
      <c r="E8" s="31">
        <v>1307179.2918</v>
      </c>
      <c r="F8" s="32"/>
      <c r="G8" s="43">
        <v>88696.2</v>
      </c>
      <c r="H8" s="47">
        <f t="shared" si="1"/>
        <v>1713763.0848299998</v>
      </c>
      <c r="I8" s="48">
        <v>355066.78259</v>
      </c>
      <c r="J8" s="48">
        <f>K8+L8</f>
        <v>1358696.3022399999</v>
      </c>
      <c r="K8" s="24">
        <v>1270000.10224</v>
      </c>
      <c r="L8" s="25">
        <v>88696.2</v>
      </c>
      <c r="M8" s="23">
        <f t="shared" si="2"/>
        <v>22973.57962</v>
      </c>
      <c r="N8" s="24">
        <v>18169.58306</v>
      </c>
      <c r="O8" s="26">
        <v>4803.99656</v>
      </c>
      <c r="P8" s="27">
        <f t="shared" si="3"/>
        <v>34920.937</v>
      </c>
      <c r="Q8" s="24">
        <v>12520.527</v>
      </c>
      <c r="R8" s="24">
        <v>22400.41</v>
      </c>
      <c r="S8" s="24"/>
      <c r="T8" s="28">
        <v>2019</v>
      </c>
    </row>
    <row r="9" spans="1:20" s="35" customFormat="1" ht="19.5" customHeight="1">
      <c r="A9" s="29">
        <v>2022</v>
      </c>
      <c r="B9" s="47">
        <f t="shared" si="0"/>
        <v>1737486.84415</v>
      </c>
      <c r="C9" s="48">
        <v>342114.19042</v>
      </c>
      <c r="D9" s="48">
        <f>E9+G9</f>
        <v>1395372.65373</v>
      </c>
      <c r="E9" s="31">
        <v>1304871.40573</v>
      </c>
      <c r="F9" s="32"/>
      <c r="G9" s="43">
        <v>90501.248</v>
      </c>
      <c r="H9" s="47">
        <f t="shared" si="1"/>
        <v>1702691.93765</v>
      </c>
      <c r="I9" s="48">
        <v>312877.13475</v>
      </c>
      <c r="J9" s="48">
        <f>K9+L9</f>
        <v>1389814.8029</v>
      </c>
      <c r="K9" s="31">
        <v>1299313.5549</v>
      </c>
      <c r="L9" s="43">
        <v>90501.248</v>
      </c>
      <c r="M9" s="30">
        <f t="shared" si="2"/>
        <v>21719.09835</v>
      </c>
      <c r="N9" s="31">
        <v>18161.24752</v>
      </c>
      <c r="O9" s="32">
        <v>3557.85083</v>
      </c>
      <c r="P9" s="33">
        <f t="shared" si="3"/>
        <v>71208.06117</v>
      </c>
      <c r="Q9" s="31">
        <v>11432.38681</v>
      </c>
      <c r="R9" s="31">
        <v>59775.67436</v>
      </c>
      <c r="S9" s="31"/>
      <c r="T9" s="34">
        <v>2020</v>
      </c>
    </row>
    <row r="10" spans="1:20" s="12" customFormat="1" ht="33" customHeight="1">
      <c r="A10" s="36">
        <v>2023</v>
      </c>
      <c r="B10" s="56">
        <v>1831188.13185</v>
      </c>
      <c r="C10" s="57">
        <v>350788.41721</v>
      </c>
      <c r="D10" s="57">
        <v>1480266.51424</v>
      </c>
      <c r="E10" s="57"/>
      <c r="F10" s="58">
        <v>133.2004</v>
      </c>
      <c r="G10" s="59"/>
      <c r="H10" s="56">
        <f>I10+J10</f>
        <v>1805408.72196</v>
      </c>
      <c r="I10" s="57">
        <v>329518.24452</v>
      </c>
      <c r="J10" s="57">
        <v>1475890.47744</v>
      </c>
      <c r="K10" s="57"/>
      <c r="L10" s="59"/>
      <c r="M10" s="56">
        <f t="shared" si="2"/>
        <v>20432.987869999997</v>
      </c>
      <c r="N10" s="57">
        <v>16928.86107</v>
      </c>
      <c r="O10" s="58">
        <v>3504.1268</v>
      </c>
      <c r="P10" s="11">
        <f t="shared" si="3"/>
        <v>173982.70935</v>
      </c>
      <c r="Q10" s="10">
        <v>141607.51635</v>
      </c>
      <c r="R10" s="10">
        <v>32375.193</v>
      </c>
      <c r="S10" s="10"/>
      <c r="T10" s="37">
        <v>2021</v>
      </c>
    </row>
    <row r="11" spans="1:20" ht="19.5" customHeight="1">
      <c r="A11" s="22">
        <v>2024</v>
      </c>
      <c r="B11" s="47">
        <f>C11+D11+F11</f>
        <v>2083638.7481499999</v>
      </c>
      <c r="C11" s="49">
        <v>396990.34815</v>
      </c>
      <c r="D11" s="48">
        <f>J11+O11</f>
        <v>1686648.4</v>
      </c>
      <c r="E11" s="31"/>
      <c r="F11" s="52">
        <v>0</v>
      </c>
      <c r="G11" s="43"/>
      <c r="H11" s="47">
        <f>I11+J11</f>
        <v>2053532.617</v>
      </c>
      <c r="I11" s="48">
        <v>371046.90953</v>
      </c>
      <c r="J11" s="48">
        <v>1682485.70747</v>
      </c>
      <c r="K11" s="24"/>
      <c r="L11" s="25"/>
      <c r="M11" s="23">
        <f t="shared" si="2"/>
        <v>24240.98472</v>
      </c>
      <c r="N11" s="24">
        <v>20078.29219</v>
      </c>
      <c r="O11" s="26">
        <v>4162.69253</v>
      </c>
      <c r="P11" s="4">
        <f t="shared" si="3"/>
        <v>13075.80815</v>
      </c>
      <c r="Q11" s="5">
        <v>11075.80815</v>
      </c>
      <c r="R11" s="5">
        <v>2000</v>
      </c>
      <c r="S11" s="5"/>
      <c r="T11" s="38">
        <v>2022</v>
      </c>
    </row>
    <row r="12" spans="1:20" s="12" customFormat="1" ht="19.5" customHeight="1" thickBot="1">
      <c r="A12" s="6" t="s">
        <v>1</v>
      </c>
      <c r="B12" s="50">
        <f>C12+D12+F12</f>
        <v>12083670.026360001</v>
      </c>
      <c r="C12" s="51">
        <f>C3+C4+C5+C6+C7+C8+C9+C10+C11</f>
        <v>2922222.1046100003</v>
      </c>
      <c r="D12" s="51">
        <f>D3+D4+D5+D6+D7+D8+D9+D10+D11</f>
        <v>9161314.721350001</v>
      </c>
      <c r="E12" s="44">
        <f>E3+E4+E5+E6+E7+E8+E9+E10+E11</f>
        <v>5781692.459109999</v>
      </c>
      <c r="F12" s="53">
        <f>F10+F11</f>
        <v>133.2004</v>
      </c>
      <c r="G12" s="45">
        <f>G7+G8+G9+G10+G11</f>
        <v>212707.348</v>
      </c>
      <c r="H12" s="50">
        <f>I12+J12</f>
        <v>11590203.16775</v>
      </c>
      <c r="I12" s="51">
        <f>I3+I4+I5+I6+I7+I8+I9+I10+I11</f>
        <v>2585766.12358</v>
      </c>
      <c r="J12" s="51">
        <f>J3+J4+J5+J6+J7+J8+J9+J10+J11</f>
        <v>9004437.04417</v>
      </c>
      <c r="K12" s="8">
        <f>K3+K4+K5+K6+K7+K8+K9+K10+K11</f>
        <v>5633353.51126</v>
      </c>
      <c r="L12" s="55">
        <f>L7+L8+L9+L10+L11</f>
        <v>212707.348</v>
      </c>
      <c r="M12" s="7">
        <f t="shared" si="2"/>
        <v>163830.69055</v>
      </c>
      <c r="N12" s="8">
        <f>N3+N4+N5+N6+N7+N8+N9+N10+N11</f>
        <v>142764.25073</v>
      </c>
      <c r="O12" s="9">
        <f>O3+O4+O5+O6+O7+O8+O9+O10+O11</f>
        <v>21066.43982</v>
      </c>
      <c r="P12" s="10">
        <f>Q12+R12+S12</f>
        <v>323807.54299</v>
      </c>
      <c r="Q12" s="10">
        <f>Q7+Q8+Q9+Q10+Q11+Q6</f>
        <v>187863.10523</v>
      </c>
      <c r="R12" s="10">
        <f>R7+R8+R9+R10+R11+R6</f>
        <v>135811.23736</v>
      </c>
      <c r="S12" s="10">
        <f>S6+S7+S8+S9+S10+S11</f>
        <v>133.2004</v>
      </c>
      <c r="T12" s="11"/>
    </row>
  </sheetData>
  <sheetProtection/>
  <mergeCells count="4">
    <mergeCell ref="B1:G1"/>
    <mergeCell ref="H1:L1"/>
    <mergeCell ref="M1:O1"/>
    <mergeCell ref="P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PageLayoutView="0" workbookViewId="0" topLeftCell="A113">
      <selection activeCell="C132" sqref="C132"/>
    </sheetView>
  </sheetViews>
  <sheetFormatPr defaultColWidth="9.140625" defaultRowHeight="15"/>
  <cols>
    <col min="2" max="2" width="26.8515625" style="2" customWidth="1"/>
    <col min="3" max="3" width="26.8515625" style="0" customWidth="1"/>
    <col min="4" max="7" width="16.28125" style="0" customWidth="1"/>
    <col min="8" max="8" width="31.00390625" style="0" customWidth="1"/>
    <col min="9" max="9" width="13.7109375" style="0" bestFit="1" customWidth="1"/>
    <col min="10" max="10" width="25.8515625" style="2" customWidth="1"/>
    <col min="11" max="11" width="14.421875" style="2" customWidth="1"/>
    <col min="12" max="12" width="13.140625" style="0" customWidth="1"/>
    <col min="13" max="13" width="14.57421875" style="2" customWidth="1"/>
    <col min="14" max="15" width="13.7109375" style="2" bestFit="1" customWidth="1"/>
    <col min="16" max="16" width="12.57421875" style="2" bestFit="1" customWidth="1"/>
    <col min="17" max="18" width="18.140625" style="2" customWidth="1"/>
    <col min="19" max="20" width="14.28125" style="2" customWidth="1"/>
  </cols>
  <sheetData>
    <row r="1" spans="1:7" ht="15">
      <c r="A1" s="3"/>
      <c r="B1" s="1"/>
      <c r="C1" s="3" t="s">
        <v>14</v>
      </c>
      <c r="D1" s="3" t="s">
        <v>12</v>
      </c>
      <c r="E1" s="3" t="s">
        <v>13</v>
      </c>
      <c r="F1" s="3"/>
      <c r="G1" s="3" t="s">
        <v>11</v>
      </c>
    </row>
    <row r="2" spans="1:7" ht="15">
      <c r="A2" s="3">
        <v>2016</v>
      </c>
      <c r="B2" s="1">
        <v>256609.79129</v>
      </c>
      <c r="C2" s="1">
        <f>D2+E2+F2+G2</f>
        <v>256609.79129000002</v>
      </c>
      <c r="D2" s="1">
        <v>216101.2269</v>
      </c>
      <c r="E2" s="1">
        <v>40508.56439</v>
      </c>
      <c r="F2" s="3"/>
      <c r="G2" s="1"/>
    </row>
    <row r="3" spans="1:7" ht="15">
      <c r="A3" s="3">
        <v>2017</v>
      </c>
      <c r="B3" s="1">
        <v>289346.70208</v>
      </c>
      <c r="C3" s="1">
        <f aca="true" t="shared" si="0" ref="C3:C11">D3+E3+F3+G3</f>
        <v>289346.70207999996</v>
      </c>
      <c r="D3" s="1">
        <v>215681.30534</v>
      </c>
      <c r="E3" s="1">
        <v>73665.39674</v>
      </c>
      <c r="F3" s="3"/>
      <c r="G3" s="1"/>
    </row>
    <row r="4" spans="1:7" ht="15">
      <c r="A4" s="3">
        <v>2018</v>
      </c>
      <c r="B4" s="1">
        <v>1275287.61438</v>
      </c>
      <c r="C4" s="1">
        <f t="shared" si="0"/>
        <v>1275287.61438</v>
      </c>
      <c r="D4" s="1">
        <v>285011.49314</v>
      </c>
      <c r="E4" s="1">
        <v>990276.12124</v>
      </c>
      <c r="F4" s="3"/>
      <c r="G4" s="1"/>
    </row>
    <row r="5" spans="1:7" ht="15">
      <c r="A5" s="3">
        <v>2019</v>
      </c>
      <c r="B5" s="1">
        <v>1293624.96063</v>
      </c>
      <c r="C5" s="1">
        <f t="shared" si="0"/>
        <v>1293624.96063</v>
      </c>
      <c r="D5" s="1">
        <v>316357.85578</v>
      </c>
      <c r="E5" s="1">
        <v>977267.10485</v>
      </c>
      <c r="F5" s="1"/>
      <c r="G5" s="1"/>
    </row>
    <row r="6" spans="1:10" ht="15">
      <c r="A6" s="3">
        <v>2020</v>
      </c>
      <c r="B6" s="1">
        <v>1405767.86003</v>
      </c>
      <c r="C6" s="1">
        <f>D6+E6+G6</f>
        <v>1405767.86003</v>
      </c>
      <c r="D6" s="1">
        <v>284333.38567</v>
      </c>
      <c r="E6" s="1">
        <v>1121434.47436</v>
      </c>
      <c r="F6" s="1"/>
      <c r="G6" s="1"/>
      <c r="I6" s="2">
        <f>SUM(J6:J7)</f>
        <v>183977.4829</v>
      </c>
      <c r="J6" s="2">
        <v>105698.37086</v>
      </c>
    </row>
    <row r="7" spans="1:10" ht="15">
      <c r="A7" s="3">
        <v>2021</v>
      </c>
      <c r="B7" s="1">
        <v>1910719.3738</v>
      </c>
      <c r="C7" s="1">
        <f t="shared" si="0"/>
        <v>1910719.3738</v>
      </c>
      <c r="D7" s="1">
        <v>514843.882</v>
      </c>
      <c r="E7" s="1">
        <v>1395875.4918</v>
      </c>
      <c r="F7" s="1"/>
      <c r="G7" s="3"/>
      <c r="J7" s="2">
        <v>78279.11204</v>
      </c>
    </row>
    <row r="8" spans="1:7" ht="15">
      <c r="A8" s="3">
        <v>2022</v>
      </c>
      <c r="B8" s="1">
        <v>1737486.84415</v>
      </c>
      <c r="C8" s="1">
        <f t="shared" si="0"/>
        <v>1737486.8441499998</v>
      </c>
      <c r="D8" s="1">
        <v>342114.19042</v>
      </c>
      <c r="E8" s="1">
        <v>1395372.65373</v>
      </c>
      <c r="F8" s="1"/>
      <c r="G8" s="1"/>
    </row>
    <row r="9" spans="1:10" ht="15">
      <c r="A9" s="3">
        <v>2023</v>
      </c>
      <c r="B9" s="1">
        <v>1800154.7467</v>
      </c>
      <c r="C9" s="1">
        <f t="shared" si="0"/>
        <v>1802171.7467</v>
      </c>
      <c r="D9" s="1">
        <v>346631.43206</v>
      </c>
      <c r="E9" s="1">
        <v>1455407.11424</v>
      </c>
      <c r="F9" s="1"/>
      <c r="G9" s="1">
        <v>133.2004</v>
      </c>
      <c r="I9" s="2">
        <f>SUM(J9:J10)</f>
        <v>1456611.4176699999</v>
      </c>
      <c r="J9" s="2">
        <v>772975.76675</v>
      </c>
    </row>
    <row r="10" spans="1:10" ht="15">
      <c r="A10" s="3">
        <v>2024</v>
      </c>
      <c r="B10" s="1">
        <v>1577443.12566</v>
      </c>
      <c r="C10" s="1" t="e">
        <f t="shared" si="0"/>
        <v>#VALUE!</v>
      </c>
      <c r="D10" s="1" t="s">
        <v>25</v>
      </c>
      <c r="E10" s="1">
        <v>1270496.2</v>
      </c>
      <c r="F10" s="1"/>
      <c r="G10" s="1"/>
      <c r="J10" s="2">
        <v>683635.65092</v>
      </c>
    </row>
    <row r="11" spans="1:7" ht="15">
      <c r="A11" s="3" t="s">
        <v>1</v>
      </c>
      <c r="B11" s="1">
        <f>B2+B3+B4+B5+B6+B7+B8+B9+B10</f>
        <v>11546441.018720001</v>
      </c>
      <c r="C11" s="1" t="e">
        <f t="shared" si="0"/>
        <v>#VALUE!</v>
      </c>
      <c r="D11" s="1" t="e">
        <f>D2+D3+D4+D5+D6+D7+D8+D9+D10</f>
        <v>#VALUE!</v>
      </c>
      <c r="E11" s="1">
        <f>E2+E3+E4+E5+E6+E7+E8+E9+E10</f>
        <v>8720303.12135</v>
      </c>
      <c r="F11" s="1"/>
      <c r="G11" s="1">
        <f>G2+G3+G4+G5+G6+G7+G8+G9+G10</f>
        <v>133.2004</v>
      </c>
    </row>
    <row r="12" spans="3:10" ht="15">
      <c r="C12" s="2"/>
      <c r="I12" s="2">
        <f>SUM(J12:J13)</f>
        <v>1640588.90057</v>
      </c>
      <c r="J12" s="2">
        <v>878674.13761</v>
      </c>
    </row>
    <row r="13" spans="1:10" ht="15">
      <c r="A13" t="s">
        <v>15</v>
      </c>
      <c r="C13" s="2"/>
      <c r="J13" s="2">
        <v>761914.76296</v>
      </c>
    </row>
    <row r="14" spans="1:7" ht="15">
      <c r="A14" s="3"/>
      <c r="B14" s="1"/>
      <c r="C14" s="3" t="s">
        <v>14</v>
      </c>
      <c r="D14" s="3" t="s">
        <v>12</v>
      </c>
      <c r="E14" s="3" t="s">
        <v>13</v>
      </c>
      <c r="F14" s="3" t="s">
        <v>17</v>
      </c>
      <c r="G14" s="3" t="s">
        <v>11</v>
      </c>
    </row>
    <row r="15" spans="1:7" ht="15">
      <c r="A15" s="3">
        <v>2016</v>
      </c>
      <c r="B15" s="1">
        <v>242921.31097</v>
      </c>
      <c r="C15" s="1">
        <f>D15+E15+F15+G15</f>
        <v>242921.31097</v>
      </c>
      <c r="D15" s="1">
        <v>202412.74658</v>
      </c>
      <c r="E15" s="1">
        <v>40508.56439</v>
      </c>
      <c r="F15" s="3"/>
      <c r="G15" s="1"/>
    </row>
    <row r="16" spans="1:10" ht="15">
      <c r="A16" s="3">
        <v>2017</v>
      </c>
      <c r="B16" s="1">
        <v>276837.41938</v>
      </c>
      <c r="C16" s="1">
        <f aca="true" t="shared" si="1" ref="C16:C23">D16+E16+F16+G16</f>
        <v>276837.41938</v>
      </c>
      <c r="D16" s="1">
        <v>203172.02264</v>
      </c>
      <c r="E16" s="1">
        <v>73665.39674</v>
      </c>
      <c r="F16" s="3"/>
      <c r="G16" s="1"/>
      <c r="I16" s="2">
        <f>SUM(J16:J17)</f>
        <v>154705.538</v>
      </c>
      <c r="J16" s="2">
        <v>71211.14724</v>
      </c>
    </row>
    <row r="17" spans="1:10" ht="15">
      <c r="A17" s="3">
        <v>2018</v>
      </c>
      <c r="B17" s="1">
        <v>1233458.9525</v>
      </c>
      <c r="C17" s="1">
        <f t="shared" si="1"/>
        <v>1233458.9525</v>
      </c>
      <c r="D17" s="1">
        <v>262869.77866</v>
      </c>
      <c r="E17" s="1">
        <v>970589.17384</v>
      </c>
      <c r="F17" s="3"/>
      <c r="G17" s="1"/>
      <c r="J17" s="2">
        <v>83494.39076</v>
      </c>
    </row>
    <row r="18" spans="1:7" ht="15">
      <c r="A18" s="3">
        <v>2019</v>
      </c>
      <c r="B18" s="1">
        <v>1242799.68313</v>
      </c>
      <c r="C18" s="1">
        <f t="shared" si="1"/>
        <v>1242799.68313</v>
      </c>
      <c r="D18" s="1">
        <v>288777.7799</v>
      </c>
      <c r="E18" s="1">
        <v>954021.90323</v>
      </c>
      <c r="F18" s="1"/>
      <c r="G18" s="1"/>
    </row>
    <row r="19" spans="1:10" ht="15">
      <c r="A19" s="3">
        <v>2020</v>
      </c>
      <c r="B19" s="1">
        <v>1318789.44033</v>
      </c>
      <c r="C19" s="1">
        <f>D19+E19+G19</f>
        <v>1318789.44033</v>
      </c>
      <c r="D19" s="1">
        <v>260024.72441</v>
      </c>
      <c r="E19" s="1">
        <f>1025254.81592+F19</f>
        <v>1058764.7159199999</v>
      </c>
      <c r="F19" s="1">
        <v>33509.9</v>
      </c>
      <c r="G19" s="1"/>
      <c r="I19" s="2">
        <f>SUM(J19:J20)</f>
        <v>167817.10455</v>
      </c>
      <c r="J19" s="2">
        <v>84312.81239</v>
      </c>
    </row>
    <row r="20" spans="1:10" ht="15">
      <c r="A20" s="3">
        <v>2021</v>
      </c>
      <c r="B20" s="1">
        <v>1713763.08483</v>
      </c>
      <c r="C20" s="1">
        <f>D20+E20+G20</f>
        <v>1713763.0848299998</v>
      </c>
      <c r="D20" s="1">
        <v>355066.78259</v>
      </c>
      <c r="E20" s="1">
        <f>1270000.10224+F20</f>
        <v>1358696.3022399999</v>
      </c>
      <c r="F20" s="1">
        <v>88696.2</v>
      </c>
      <c r="G20" s="3"/>
      <c r="J20" s="2">
        <v>83504.29216</v>
      </c>
    </row>
    <row r="21" spans="1:7" ht="15">
      <c r="A21" s="3">
        <v>2022</v>
      </c>
      <c r="B21" s="1">
        <v>1702691.93765</v>
      </c>
      <c r="C21" s="1">
        <f>D21+E21+G21</f>
        <v>1702691.93765</v>
      </c>
      <c r="D21" s="1">
        <v>312877.13475</v>
      </c>
      <c r="E21" s="1">
        <f>1299313.5549+F21</f>
        <v>1389814.8029</v>
      </c>
      <c r="F21" s="1">
        <v>90501.248</v>
      </c>
      <c r="G21" s="1"/>
    </row>
    <row r="22" spans="1:7" ht="15">
      <c r="A22" s="3">
        <v>2023</v>
      </c>
      <c r="B22" s="1">
        <v>1771375.33198</v>
      </c>
      <c r="C22" s="1">
        <f t="shared" si="1"/>
        <v>1771375.33198</v>
      </c>
      <c r="D22" s="1">
        <v>309340.29748</v>
      </c>
      <c r="E22" s="1">
        <v>1462035.0345</v>
      </c>
      <c r="F22" s="1"/>
      <c r="G22" s="1">
        <v>0</v>
      </c>
    </row>
    <row r="23" spans="1:15" ht="15">
      <c r="A23" s="3">
        <v>2024</v>
      </c>
      <c r="B23" s="1">
        <v>1556676.92897</v>
      </c>
      <c r="C23" s="1">
        <f t="shared" si="1"/>
        <v>1556676.92897</v>
      </c>
      <c r="D23" s="1">
        <v>286780.87313</v>
      </c>
      <c r="E23" s="1">
        <v>1269896.05584</v>
      </c>
      <c r="F23" s="1"/>
      <c r="G23" s="1"/>
      <c r="H23" t="s">
        <v>19</v>
      </c>
      <c r="I23" s="2">
        <f>SUM(J23:J27)</f>
        <v>793067.9909699999</v>
      </c>
      <c r="J23" s="2">
        <v>273906.02598</v>
      </c>
      <c r="K23" s="2" t="s">
        <v>19</v>
      </c>
      <c r="L23" s="2">
        <f>SUM(M23:M24)</f>
        <v>28465.107490000002</v>
      </c>
      <c r="M23" s="2">
        <v>13547.01094</v>
      </c>
      <c r="N23" s="2">
        <f>SUM(O23:O24)</f>
        <v>9943.33346</v>
      </c>
      <c r="O23" s="2">
        <v>4695.37748</v>
      </c>
    </row>
    <row r="24" spans="1:15" ht="15">
      <c r="A24" s="3" t="s">
        <v>1</v>
      </c>
      <c r="B24" s="1">
        <f>B15+B16+B17+B18+B19+B20+B21+B22+B23</f>
        <v>11059314.089739999</v>
      </c>
      <c r="C24" s="1">
        <f>D24+E24+G24</f>
        <v>11059314.08974</v>
      </c>
      <c r="D24" s="1">
        <f>D15+D16+D17+D18+D19+D20+D21+D22+D23</f>
        <v>2481322.1401400003</v>
      </c>
      <c r="E24" s="1">
        <f>E15+E16+E17+E18+E19+E20+E21+E22+E23</f>
        <v>8577991.9496</v>
      </c>
      <c r="F24" s="1">
        <f>F15+F16+F17+F18+F19+F20+F21+F22+F23</f>
        <v>212707.348</v>
      </c>
      <c r="G24" s="1">
        <f>G15+G16+G17+G18+G19+G20+G21+G22+G23</f>
        <v>0</v>
      </c>
      <c r="J24" s="2">
        <v>183977.4829</v>
      </c>
      <c r="M24" s="2">
        <v>14918.09655</v>
      </c>
      <c r="O24" s="2">
        <v>5247.95598</v>
      </c>
    </row>
    <row r="25" ht="15">
      <c r="J25" s="2">
        <v>47779.40345</v>
      </c>
    </row>
    <row r="26" spans="10:15" ht="15">
      <c r="J26" s="2">
        <v>154705.538</v>
      </c>
      <c r="M26" s="2" t="s">
        <v>23</v>
      </c>
      <c r="N26" s="2">
        <f>SUM(O26:O27)</f>
        <v>5388.51984</v>
      </c>
      <c r="O26" s="2">
        <v>4695.37748</v>
      </c>
    </row>
    <row r="27" spans="1:15" ht="15">
      <c r="A27" t="s">
        <v>16</v>
      </c>
      <c r="C27" s="2"/>
      <c r="J27" s="2">
        <v>132699.54064</v>
      </c>
      <c r="L27" t="s">
        <v>24</v>
      </c>
      <c r="M27" s="2">
        <f>SUM(N26:N27)</f>
        <v>10636.47582</v>
      </c>
      <c r="N27" s="2">
        <v>5247.95598</v>
      </c>
      <c r="O27" s="2">
        <v>693.14236</v>
      </c>
    </row>
    <row r="28" spans="1:7" ht="15">
      <c r="A28" s="3"/>
      <c r="B28" s="1"/>
      <c r="C28" s="3" t="s">
        <v>14</v>
      </c>
      <c r="D28" s="3" t="s">
        <v>12</v>
      </c>
      <c r="E28" s="3" t="s">
        <v>13</v>
      </c>
      <c r="F28" s="3" t="s">
        <v>17</v>
      </c>
      <c r="G28" s="3" t="s">
        <v>11</v>
      </c>
    </row>
    <row r="29" spans="1:13" ht="15">
      <c r="A29" s="3">
        <v>2016</v>
      </c>
      <c r="B29" s="1">
        <v>13688.48032</v>
      </c>
      <c r="C29" s="1">
        <f>D29+E29+F29+G29</f>
        <v>13688.48032</v>
      </c>
      <c r="D29" s="1">
        <v>13688.48032</v>
      </c>
      <c r="E29" s="1"/>
      <c r="F29" s="3"/>
      <c r="G29" s="1"/>
      <c r="H29" t="s">
        <v>20</v>
      </c>
      <c r="I29" s="2">
        <f>SUM(J29:J33)</f>
        <v>405707.98613</v>
      </c>
      <c r="J29" s="2">
        <v>151039.85933</v>
      </c>
      <c r="K29" s="2" t="s">
        <v>21</v>
      </c>
      <c r="L29" s="2">
        <f>SUM(M29:M30)</f>
        <v>4276.69019</v>
      </c>
      <c r="M29" s="2">
        <v>3676.54603</v>
      </c>
    </row>
    <row r="30" spans="1:13" ht="15">
      <c r="A30" s="3">
        <v>2017</v>
      </c>
      <c r="B30" s="1">
        <v>12509.2827</v>
      </c>
      <c r="C30" s="1">
        <f aca="true" t="shared" si="2" ref="C30:C38">D30+E30+F30+G30</f>
        <v>12509.2827</v>
      </c>
      <c r="D30" s="1">
        <v>12509.2827</v>
      </c>
      <c r="E30" s="1"/>
      <c r="F30" s="3"/>
      <c r="G30" s="1"/>
      <c r="J30" s="2">
        <v>105698.37086</v>
      </c>
      <c r="M30" s="2">
        <v>600.14416</v>
      </c>
    </row>
    <row r="31" spans="1:10" ht="15">
      <c r="A31" s="3">
        <v>2018</v>
      </c>
      <c r="B31" s="1">
        <v>16591.57794</v>
      </c>
      <c r="C31" s="1">
        <f t="shared" si="2"/>
        <v>16591.57794</v>
      </c>
      <c r="D31" s="1">
        <v>15292.68054</v>
      </c>
      <c r="E31" s="1">
        <v>1298.8974</v>
      </c>
      <c r="F31" s="1"/>
      <c r="G31" s="1"/>
      <c r="J31" s="2">
        <v>18624.25789</v>
      </c>
    </row>
    <row r="32" spans="1:16" ht="15">
      <c r="A32" s="3">
        <v>2019</v>
      </c>
      <c r="B32" s="1">
        <v>15904.3405</v>
      </c>
      <c r="C32" s="1">
        <f t="shared" si="2"/>
        <v>15904.3405</v>
      </c>
      <c r="D32" s="1">
        <v>15059.54888</v>
      </c>
      <c r="E32" s="1">
        <v>844.79162</v>
      </c>
      <c r="F32" s="1"/>
      <c r="G32" s="1"/>
      <c r="J32" s="2">
        <v>71211.14724</v>
      </c>
      <c r="O32" s="2">
        <f>SUM(P32:P34)</f>
        <v>38765.73895</v>
      </c>
      <c r="P32" s="2">
        <v>28465.10749</v>
      </c>
    </row>
    <row r="33" spans="1:16" ht="15">
      <c r="A33" s="3">
        <v>2020</v>
      </c>
      <c r="B33" s="1">
        <v>15770.35853</v>
      </c>
      <c r="C33" s="1">
        <f t="shared" si="2"/>
        <v>15770.358530000001</v>
      </c>
      <c r="D33" s="1">
        <v>12876.27445</v>
      </c>
      <c r="E33" s="1">
        <v>2894.08408</v>
      </c>
      <c r="F33" s="1"/>
      <c r="G33" s="1"/>
      <c r="J33" s="2">
        <v>59134.35081</v>
      </c>
      <c r="P33" s="2">
        <v>357.298</v>
      </c>
    </row>
    <row r="34" spans="1:16" ht="15">
      <c r="A34" s="3">
        <v>2021</v>
      </c>
      <c r="B34" s="1">
        <v>22973.57962</v>
      </c>
      <c r="C34" s="1">
        <f t="shared" si="2"/>
        <v>22973.57962</v>
      </c>
      <c r="D34" s="1">
        <v>18169.58306</v>
      </c>
      <c r="E34" s="1">
        <v>4803.99656</v>
      </c>
      <c r="F34" s="1"/>
      <c r="G34" s="3"/>
      <c r="P34" s="2">
        <v>9943.33346</v>
      </c>
    </row>
    <row r="35" spans="1:13" ht="15">
      <c r="A35" s="3">
        <v>2022</v>
      </c>
      <c r="B35" s="1">
        <v>21719.09835</v>
      </c>
      <c r="C35" s="1">
        <f t="shared" si="2"/>
        <v>21719.09835</v>
      </c>
      <c r="D35" s="1">
        <v>18161.24752</v>
      </c>
      <c r="E35" s="1">
        <v>3557.85083</v>
      </c>
      <c r="F35" s="1"/>
      <c r="G35" s="1"/>
      <c r="H35" t="s">
        <v>21</v>
      </c>
      <c r="I35" s="2">
        <f>SUM(J35:J39)</f>
        <v>2851660.97169</v>
      </c>
      <c r="J35" s="2">
        <v>1239426.28747</v>
      </c>
      <c r="K35" s="2" t="s">
        <v>22</v>
      </c>
      <c r="L35" s="2">
        <f>SUM(M35:M36)</f>
        <v>32741.797680000003</v>
      </c>
      <c r="M35" s="2">
        <v>17223.55697</v>
      </c>
    </row>
    <row r="36" spans="1:16" ht="15">
      <c r="A36" s="3">
        <v>2023</v>
      </c>
      <c r="B36" s="1">
        <v>24627.54203</v>
      </c>
      <c r="C36" s="1">
        <f t="shared" si="2"/>
        <v>24627.54203</v>
      </c>
      <c r="D36" s="1">
        <v>19600.47653</v>
      </c>
      <c r="E36" s="1">
        <v>5027.0655</v>
      </c>
      <c r="F36" s="1"/>
      <c r="G36" s="1">
        <v>0</v>
      </c>
      <c r="J36" s="2">
        <v>1456611.41767</v>
      </c>
      <c r="M36" s="2">
        <v>15518.24071</v>
      </c>
      <c r="O36" s="2">
        <f>SUM(P36:P38)</f>
        <v>18599.68642</v>
      </c>
      <c r="P36" s="2">
        <v>13547.01094</v>
      </c>
    </row>
    <row r="37" spans="1:16" ht="15">
      <c r="A37" s="3">
        <v>2024</v>
      </c>
      <c r="B37" s="1">
        <v>20766.19669</v>
      </c>
      <c r="C37" s="1">
        <f t="shared" si="2"/>
        <v>20766.19669</v>
      </c>
      <c r="D37" s="1">
        <v>20166.05253</v>
      </c>
      <c r="E37" s="1">
        <v>600.14416</v>
      </c>
      <c r="F37" s="1"/>
      <c r="G37" s="1"/>
      <c r="J37" s="2">
        <v>133599.4</v>
      </c>
      <c r="O37" s="2">
        <v>20166.05253</v>
      </c>
      <c r="P37" s="2">
        <v>357.298</v>
      </c>
    </row>
    <row r="38" spans="1:16" ht="15">
      <c r="A38" s="3" t="s">
        <v>1</v>
      </c>
      <c r="B38" s="1">
        <f>B29+B30+B31+B32+B33+B34+B35+B36+B37</f>
        <v>164550.45668000003</v>
      </c>
      <c r="C38" s="1">
        <f t="shared" si="2"/>
        <v>164550.45668</v>
      </c>
      <c r="D38" s="1">
        <f>D29+D30+D31+D32+D33+D34+D35+D36+D37</f>
        <v>145523.62653</v>
      </c>
      <c r="E38" s="1">
        <f>E29+E30+E31+E32+E33+E34+E35+E36+E37</f>
        <v>19026.830149999998</v>
      </c>
      <c r="F38" s="1">
        <f>F29+F30+F31+F32+F33+F34+F35+F36+F37</f>
        <v>0</v>
      </c>
      <c r="G38" s="1">
        <f>G29+G30+G31+G32+G33+G34+G35+G36+G37</f>
        <v>0</v>
      </c>
      <c r="J38" s="2">
        <v>13111.56655</v>
      </c>
      <c r="N38" s="2">
        <f>SUM(O36:O37)</f>
        <v>38765.73895</v>
      </c>
      <c r="P38" s="2">
        <v>4695.37748</v>
      </c>
    </row>
    <row r="39" ht="15">
      <c r="J39" s="2">
        <v>8912.3</v>
      </c>
    </row>
    <row r="40" spans="15:16" ht="15">
      <c r="O40" s="2">
        <f>SUM(P40:P41)</f>
        <v>4969.83255</v>
      </c>
      <c r="P40" s="2">
        <v>4276.69019</v>
      </c>
    </row>
    <row r="41" spans="1:16" ht="15">
      <c r="A41" t="s">
        <v>18</v>
      </c>
      <c r="C41" s="2"/>
      <c r="H41" t="s">
        <v>20</v>
      </c>
      <c r="I41" s="2">
        <f>SUM(J41:J45)</f>
        <v>1514965.21585</v>
      </c>
      <c r="J41" s="2">
        <v>657599.48395</v>
      </c>
      <c r="P41" s="2">
        <v>693.14236</v>
      </c>
    </row>
    <row r="42" spans="1:10" ht="15">
      <c r="A42" s="3"/>
      <c r="B42" s="1"/>
      <c r="C42" s="3" t="s">
        <v>14</v>
      </c>
      <c r="D42" s="3" t="s">
        <v>12</v>
      </c>
      <c r="E42" s="3" t="s">
        <v>13</v>
      </c>
      <c r="F42" s="3" t="s">
        <v>17</v>
      </c>
      <c r="G42" s="3" t="s">
        <v>11</v>
      </c>
      <c r="J42" s="2">
        <v>772975.76675</v>
      </c>
    </row>
    <row r="43" spans="1:16" ht="15">
      <c r="A43" s="3">
        <v>2016</v>
      </c>
      <c r="B43" s="1">
        <v>0</v>
      </c>
      <c r="C43" s="1">
        <f>D43+E43+F43+G43</f>
        <v>0</v>
      </c>
      <c r="D43" s="1">
        <v>0</v>
      </c>
      <c r="E43" s="1"/>
      <c r="F43" s="3"/>
      <c r="G43" s="1"/>
      <c r="J43" s="2">
        <v>66799.7</v>
      </c>
      <c r="N43" s="2">
        <f>SUM(O43:O44)</f>
        <v>4969.83255</v>
      </c>
      <c r="O43" s="2">
        <f>SUM(P43:P44)</f>
        <v>4369.68839</v>
      </c>
      <c r="P43" s="2">
        <v>3676.54603</v>
      </c>
    </row>
    <row r="44" spans="1:16" ht="15">
      <c r="A44" s="3">
        <v>2017</v>
      </c>
      <c r="B44" s="1">
        <v>0</v>
      </c>
      <c r="C44" s="1">
        <f aca="true" t="shared" si="3" ref="C44:C52">D44+E44+F44+G44</f>
        <v>0</v>
      </c>
      <c r="D44" s="1">
        <v>0</v>
      </c>
      <c r="E44" s="1"/>
      <c r="F44" s="3"/>
      <c r="G44" s="1"/>
      <c r="J44" s="2">
        <v>13101.66515</v>
      </c>
      <c r="O44" s="2">
        <v>600.14416</v>
      </c>
      <c r="P44" s="2">
        <v>693.14236</v>
      </c>
    </row>
    <row r="45" spans="1:10" ht="15">
      <c r="A45" s="3">
        <v>2018</v>
      </c>
      <c r="B45" s="1">
        <v>25237.08394</v>
      </c>
      <c r="C45" s="1">
        <f t="shared" si="3"/>
        <v>25237.08394</v>
      </c>
      <c r="D45" s="1">
        <v>6849.03394</v>
      </c>
      <c r="E45" s="1">
        <v>18388.05</v>
      </c>
      <c r="F45" s="1"/>
      <c r="G45" s="1"/>
      <c r="J45" s="2">
        <v>4488.6</v>
      </c>
    </row>
    <row r="46" spans="1:16" ht="15">
      <c r="A46" s="3">
        <v>2019</v>
      </c>
      <c r="B46" s="1">
        <v>34920.937</v>
      </c>
      <c r="C46" s="1">
        <f t="shared" si="3"/>
        <v>34920.937</v>
      </c>
      <c r="D46" s="1">
        <v>12520.527</v>
      </c>
      <c r="E46" s="1">
        <v>22400.41</v>
      </c>
      <c r="F46" s="1"/>
      <c r="G46" s="1"/>
      <c r="O46" s="2">
        <f>SUM(P46:P48)</f>
        <v>43735.5715</v>
      </c>
      <c r="P46" s="2">
        <v>32741.79768</v>
      </c>
    </row>
    <row r="47" spans="1:16" ht="15">
      <c r="A47" s="3">
        <v>2020</v>
      </c>
      <c r="B47" s="1">
        <v>71208.06117</v>
      </c>
      <c r="C47" s="1">
        <f t="shared" si="3"/>
        <v>71208.06117</v>
      </c>
      <c r="D47" s="1">
        <v>11432.38681</v>
      </c>
      <c r="E47" s="1">
        <v>59775.67436</v>
      </c>
      <c r="F47" s="1"/>
      <c r="G47" s="1"/>
      <c r="H47" t="s">
        <v>22</v>
      </c>
      <c r="I47" s="2">
        <f>SUM(J47:J52)</f>
        <v>3644728.9626599993</v>
      </c>
      <c r="J47" s="2">
        <v>1513332.31345</v>
      </c>
      <c r="P47" s="2">
        <v>357.298</v>
      </c>
    </row>
    <row r="48" spans="1:16" ht="15">
      <c r="A48" s="3">
        <v>2021</v>
      </c>
      <c r="B48" s="1">
        <v>173982.70935</v>
      </c>
      <c r="C48" s="1">
        <f t="shared" si="3"/>
        <v>173982.70935</v>
      </c>
      <c r="D48" s="1">
        <v>141607.51635</v>
      </c>
      <c r="E48" s="1">
        <v>32375.193</v>
      </c>
      <c r="F48" s="1"/>
      <c r="G48" s="3"/>
      <c r="I48" s="2">
        <f>SUM(I23,I35)</f>
        <v>3644728.9626599997</v>
      </c>
      <c r="J48" s="2">
        <v>1640588.90057</v>
      </c>
      <c r="P48" s="2">
        <v>10636.47582</v>
      </c>
    </row>
    <row r="49" spans="1:12" ht="15">
      <c r="A49" s="3">
        <v>2022</v>
      </c>
      <c r="B49" s="1">
        <v>13075.80815</v>
      </c>
      <c r="C49" s="1">
        <f t="shared" si="3"/>
        <v>13075.80815</v>
      </c>
      <c r="D49" s="1">
        <v>11075.80815</v>
      </c>
      <c r="E49" s="1">
        <v>2000</v>
      </c>
      <c r="F49" s="1"/>
      <c r="G49" s="1"/>
      <c r="J49" s="2">
        <v>181378.80345</v>
      </c>
      <c r="L49" s="2">
        <f>SUM(N38,N43)</f>
        <v>43735.5715</v>
      </c>
    </row>
    <row r="50" spans="1:16" ht="15">
      <c r="A50" s="3">
        <v>2023</v>
      </c>
      <c r="B50" s="1">
        <v>4702.242</v>
      </c>
      <c r="C50" s="1">
        <f t="shared" si="3"/>
        <v>4702.242</v>
      </c>
      <c r="D50" s="1">
        <v>3697.1316</v>
      </c>
      <c r="E50" s="1">
        <v>871.91</v>
      </c>
      <c r="F50" s="1"/>
      <c r="G50" s="1">
        <v>133.2004</v>
      </c>
      <c r="J50" s="2">
        <v>167817.10455</v>
      </c>
      <c r="L50" s="2">
        <f>SUM(O36,O43)</f>
        <v>22969.37481</v>
      </c>
      <c r="N50" s="2">
        <f>SUM(O50:O51)</f>
        <v>43735.571500000005</v>
      </c>
      <c r="O50" s="2">
        <f>SUM(P50:P52)</f>
        <v>22969.37481</v>
      </c>
      <c r="P50" s="2">
        <v>17223.55697</v>
      </c>
    </row>
    <row r="51" spans="1:16" ht="15">
      <c r="A51" s="3">
        <v>2024</v>
      </c>
      <c r="B51" s="1">
        <v>0</v>
      </c>
      <c r="C51" s="1">
        <f t="shared" si="3"/>
        <v>0</v>
      </c>
      <c r="D51" s="1">
        <v>0</v>
      </c>
      <c r="E51" s="1"/>
      <c r="F51" s="1"/>
      <c r="G51" s="1"/>
      <c r="J51" s="2">
        <v>132699.54064</v>
      </c>
      <c r="O51" s="2">
        <v>20766.19669</v>
      </c>
      <c r="P51" s="2">
        <v>357.298</v>
      </c>
    </row>
    <row r="52" spans="1:16" ht="15">
      <c r="A52" s="3" t="s">
        <v>1</v>
      </c>
      <c r="B52" s="1">
        <f>B43+B44+B45+B46+B47+B48+B49+B50+B51</f>
        <v>323126.84161</v>
      </c>
      <c r="C52" s="1">
        <f t="shared" si="3"/>
        <v>323126.84160999994</v>
      </c>
      <c r="D52" s="1">
        <f>D43+D44+D45+D46+D47+D48+D49+D50+D51</f>
        <v>187182.40384999997</v>
      </c>
      <c r="E52" s="1">
        <f>E43+E44+E45+E46+E47+E48+E49+E50+E51</f>
        <v>135811.23736</v>
      </c>
      <c r="F52" s="1">
        <f>F43+F44+F45+F46+F47+F48+F49+F50+F51</f>
        <v>0</v>
      </c>
      <c r="G52" s="1">
        <f>G43+G44+G45+G46+G47+G48+G49+G50+G51</f>
        <v>133.2004</v>
      </c>
      <c r="J52" s="2">
        <v>8912.3</v>
      </c>
      <c r="P52" s="2">
        <v>5388.51984</v>
      </c>
    </row>
    <row r="54" spans="8:19" ht="15">
      <c r="H54" t="s">
        <v>20</v>
      </c>
      <c r="I54" s="2">
        <f>SUM(J54:J59)</f>
        <v>1920673.2019800001</v>
      </c>
      <c r="J54" s="2">
        <v>808639.34328</v>
      </c>
      <c r="P54" s="2">
        <f>SUM(Q54:Q55)</f>
        <v>38408.44095</v>
      </c>
      <c r="Q54" s="2">
        <v>28465.10749</v>
      </c>
      <c r="R54" s="2">
        <f>SUM(S54:S55)</f>
        <v>18242.38842</v>
      </c>
      <c r="S54" s="2">
        <v>13547.01094</v>
      </c>
    </row>
    <row r="55" spans="9:19" ht="15">
      <c r="I55" s="2">
        <f>SUM(I29,I41)</f>
        <v>1920673.20198</v>
      </c>
      <c r="J55" s="2">
        <v>878674.13761</v>
      </c>
      <c r="Q55" s="2">
        <v>9943.33346</v>
      </c>
      <c r="S55" s="2">
        <v>4695.37748</v>
      </c>
    </row>
    <row r="56" ht="15">
      <c r="J56" s="2">
        <v>85423.95789</v>
      </c>
    </row>
    <row r="57" spans="2:19" ht="15">
      <c r="B57" s="2">
        <v>612589.04688</v>
      </c>
      <c r="C57" s="2">
        <v>327949.37743</v>
      </c>
      <c r="D57" s="2">
        <v>2718061.57169</v>
      </c>
      <c r="E57" s="2">
        <v>1448147.51585</v>
      </c>
      <c r="F57" s="2">
        <v>3330650.61857</v>
      </c>
      <c r="G57" s="2">
        <v>1776114.89328</v>
      </c>
      <c r="H57" s="2"/>
      <c r="J57" s="2">
        <v>84312.81239</v>
      </c>
      <c r="P57" s="2">
        <f>SUM(Q57:Q58)</f>
        <v>43378.273499999996</v>
      </c>
      <c r="Q57" s="2">
        <v>32741.79768</v>
      </c>
      <c r="R57" s="2">
        <f>SUM(S57:S58)</f>
        <v>22612.076810000002</v>
      </c>
      <c r="S57" s="2">
        <v>17223.55697</v>
      </c>
    </row>
    <row r="58" spans="2:19" ht="15">
      <c r="B58" s="2">
        <v>38408.44095</v>
      </c>
      <c r="C58" s="2">
        <v>18242.38842</v>
      </c>
      <c r="D58" s="2">
        <v>4969.83255</v>
      </c>
      <c r="E58" s="2">
        <v>4369.68839</v>
      </c>
      <c r="F58" s="2">
        <v>43378.2735</v>
      </c>
      <c r="G58" s="2">
        <v>22612.07681</v>
      </c>
      <c r="H58" s="2"/>
      <c r="J58" s="2">
        <v>59134.35081</v>
      </c>
      <c r="Q58" s="2">
        <v>10636.47582</v>
      </c>
      <c r="S58" s="2">
        <v>5388.51984</v>
      </c>
    </row>
    <row r="59" spans="2:10" ht="15">
      <c r="B59" s="2">
        <v>4377.83298</v>
      </c>
      <c r="C59" s="2">
        <v>4377.83298</v>
      </c>
      <c r="D59" s="2">
        <v>871.91</v>
      </c>
      <c r="E59" s="2">
        <v>871.91</v>
      </c>
      <c r="F59" s="2">
        <v>5382.94338</v>
      </c>
      <c r="G59" s="2">
        <v>5382.94338</v>
      </c>
      <c r="H59" s="2"/>
      <c r="J59" s="2">
        <v>4488.6</v>
      </c>
    </row>
    <row r="60" spans="2:8" ht="15">
      <c r="B60" s="62">
        <f aca="true" t="shared" si="4" ref="B60:G60">SUM(B57:B59)</f>
        <v>655375.32081</v>
      </c>
      <c r="C60" s="62">
        <f t="shared" si="4"/>
        <v>350569.59883</v>
      </c>
      <c r="D60" s="2">
        <f t="shared" si="4"/>
        <v>2723903.31424</v>
      </c>
      <c r="E60" s="2">
        <f t="shared" si="4"/>
        <v>1453389.11424</v>
      </c>
      <c r="F60" s="2">
        <f t="shared" si="4"/>
        <v>3379411.83545</v>
      </c>
      <c r="G60" s="2">
        <f t="shared" si="4"/>
        <v>1804109.91347</v>
      </c>
      <c r="H60" s="2"/>
    </row>
    <row r="61" spans="2:20" ht="15">
      <c r="B61" s="2">
        <f>SUM(C60:C61)</f>
        <v>655375.32081</v>
      </c>
      <c r="C61" s="2">
        <v>304805.72198</v>
      </c>
      <c r="D61" s="2"/>
      <c r="E61" s="2"/>
      <c r="F61" s="2"/>
      <c r="G61" s="2"/>
      <c r="H61" s="2"/>
      <c r="I61" s="2">
        <f>SUM(J61:J63)</f>
        <v>612589.04688</v>
      </c>
      <c r="J61" s="2">
        <v>273906.02598</v>
      </c>
      <c r="K61" s="2">
        <f>SUM(L61:L63)</f>
        <v>327949.37743</v>
      </c>
      <c r="L61">
        <v>151039.85933</v>
      </c>
      <c r="M61" s="2">
        <f>SUM(N61:N64)</f>
        <v>2718061.57169</v>
      </c>
      <c r="N61" s="2">
        <v>1239426.28747</v>
      </c>
      <c r="O61" s="2">
        <f>SUM(P61:P64)</f>
        <v>1448147.51585</v>
      </c>
      <c r="P61" s="2">
        <v>657599.48395</v>
      </c>
      <c r="Q61" s="2">
        <f>SUM(R61:R64)</f>
        <v>3330650.6185699995</v>
      </c>
      <c r="R61" s="2">
        <v>1513332.31345</v>
      </c>
      <c r="S61" s="2">
        <f>SUM(T61:T64)</f>
        <v>1776114.8932800002</v>
      </c>
      <c r="T61" s="2">
        <v>808639.34328</v>
      </c>
    </row>
    <row r="62" spans="9:20" ht="15">
      <c r="I62" s="2">
        <f>SUM(K61:K62)</f>
        <v>612589.04688</v>
      </c>
      <c r="J62" s="2">
        <v>183977.4829</v>
      </c>
      <c r="K62" s="2">
        <v>284639.66945</v>
      </c>
      <c r="L62">
        <v>105698.37086</v>
      </c>
      <c r="N62" s="2">
        <v>1456611.41767</v>
      </c>
      <c r="P62" s="2">
        <v>772957.76675</v>
      </c>
      <c r="Q62" s="2">
        <f>SUM(S61:S62)</f>
        <v>3330650.61857</v>
      </c>
      <c r="R62" s="2">
        <v>1640588.90057</v>
      </c>
      <c r="S62" s="2">
        <v>1554535.72529</v>
      </c>
      <c r="T62" s="2">
        <v>878674.13761</v>
      </c>
    </row>
    <row r="63" spans="10:20" ht="15">
      <c r="J63" s="2">
        <v>154705.538</v>
      </c>
      <c r="L63">
        <v>71211.14724</v>
      </c>
      <c r="N63" s="2">
        <v>13111.56655</v>
      </c>
      <c r="P63" s="2">
        <v>13101.66515</v>
      </c>
      <c r="R63" s="2">
        <v>167817.10455</v>
      </c>
      <c r="T63" s="2">
        <v>84312.81239</v>
      </c>
    </row>
    <row r="64" spans="14:20" ht="15">
      <c r="N64" s="2">
        <v>8912.3</v>
      </c>
      <c r="P64" s="2">
        <v>4488.6</v>
      </c>
      <c r="R64" s="2">
        <v>8912.3</v>
      </c>
      <c r="T64" s="2">
        <v>4488.6</v>
      </c>
    </row>
    <row r="65" spans="3:9" ht="15">
      <c r="C65">
        <v>328991.98804</v>
      </c>
      <c r="I65" s="2">
        <f>SUM(I61,M61)</f>
        <v>3330650.61857</v>
      </c>
    </row>
    <row r="66" ht="15">
      <c r="C66">
        <v>307614.95053</v>
      </c>
    </row>
    <row r="67" ht="15">
      <c r="C67">
        <v>11590203.16775</v>
      </c>
    </row>
    <row r="69" spans="3:4" ht="15">
      <c r="C69" t="s">
        <v>26</v>
      </c>
      <c r="D69" t="s">
        <v>27</v>
      </c>
    </row>
    <row r="70" spans="3:4" ht="15.75">
      <c r="C70" s="24">
        <v>6849.03394</v>
      </c>
      <c r="D70" s="24">
        <v>18388.05</v>
      </c>
    </row>
    <row r="71" spans="3:4" ht="15.75">
      <c r="C71" s="24">
        <v>12520.527</v>
      </c>
      <c r="D71" s="24">
        <v>22400.41</v>
      </c>
    </row>
    <row r="72" spans="3:4" ht="15.75">
      <c r="C72" s="31">
        <v>11432.38681</v>
      </c>
      <c r="D72" s="31">
        <v>59775.67436</v>
      </c>
    </row>
    <row r="73" spans="3:4" ht="15.75">
      <c r="C73" s="10">
        <v>141607.51635</v>
      </c>
      <c r="D73" s="10">
        <v>32375.193</v>
      </c>
    </row>
    <row r="74" spans="3:4" ht="15.75">
      <c r="C74" s="5">
        <v>11075.80815</v>
      </c>
      <c r="D74" s="5">
        <v>2000</v>
      </c>
    </row>
    <row r="75" spans="3:4" ht="15">
      <c r="C75">
        <v>4341.31162</v>
      </c>
      <c r="D75">
        <v>871.91</v>
      </c>
    </row>
    <row r="76" spans="3:4" ht="15">
      <c r="C76">
        <v>5865.14643</v>
      </c>
      <c r="D76">
        <v>0</v>
      </c>
    </row>
    <row r="77" spans="3:6" ht="15">
      <c r="C77" s="2">
        <f>SUM(C70:C76)</f>
        <v>193691.73029999997</v>
      </c>
      <c r="D77" s="2">
        <f>SUM(D70:D76)</f>
        <v>135811.23736</v>
      </c>
      <c r="E77">
        <v>133.2004</v>
      </c>
      <c r="F77" s="2">
        <f>SUM(C77:E77)</f>
        <v>329636.16805999994</v>
      </c>
    </row>
    <row r="81" ht="15">
      <c r="C81" t="s">
        <v>28</v>
      </c>
    </row>
    <row r="82" spans="6:8" ht="15.75">
      <c r="F82" s="48">
        <v>216101.2269</v>
      </c>
      <c r="H82" s="47">
        <f aca="true" t="shared" si="5" ref="H82:H88">I82+K82+M82</f>
        <v>0</v>
      </c>
    </row>
    <row r="83" spans="6:8" ht="15.75">
      <c r="F83" s="48">
        <v>215681.30534</v>
      </c>
      <c r="H83" s="47">
        <f t="shared" si="5"/>
        <v>0</v>
      </c>
    </row>
    <row r="84" spans="3:8" ht="15.75">
      <c r="C84" s="63">
        <v>329636.16806</v>
      </c>
      <c r="F84" s="48">
        <v>285011.49314</v>
      </c>
      <c r="H84" s="47">
        <f t="shared" si="5"/>
        <v>0</v>
      </c>
    </row>
    <row r="85" spans="3:8" ht="15.75">
      <c r="C85" s="63">
        <v>163830.69055</v>
      </c>
      <c r="F85" s="48">
        <v>316357.85578</v>
      </c>
      <c r="H85" s="47">
        <f t="shared" si="5"/>
        <v>0</v>
      </c>
    </row>
    <row r="86" spans="3:8" ht="15.75">
      <c r="C86" s="63">
        <v>11590203.16775</v>
      </c>
      <c r="F86" s="48">
        <v>284333.38567</v>
      </c>
      <c r="H86" s="47">
        <f t="shared" si="5"/>
        <v>0</v>
      </c>
    </row>
    <row r="87" spans="3:8" ht="15.75">
      <c r="C87">
        <f>SUM(C84:C86)</f>
        <v>12083670.02636</v>
      </c>
      <c r="F87" s="48">
        <v>514843.882</v>
      </c>
      <c r="H87" s="47">
        <f t="shared" si="5"/>
        <v>0</v>
      </c>
    </row>
    <row r="88" spans="6:8" ht="15.75">
      <c r="F88" s="48">
        <v>342114.19042</v>
      </c>
      <c r="H88" s="47">
        <f t="shared" si="5"/>
        <v>0</v>
      </c>
    </row>
    <row r="89" spans="6:8" ht="15.75">
      <c r="F89" s="57">
        <v>350788.41721</v>
      </c>
      <c r="H89" s="56">
        <v>1835000.18087</v>
      </c>
    </row>
    <row r="90" spans="6:8" ht="15.75">
      <c r="F90" s="49">
        <v>396990.34815</v>
      </c>
      <c r="H90" s="47">
        <f>I90+J90+L90</f>
        <v>0</v>
      </c>
    </row>
    <row r="91" spans="3:6" ht="16.5" thickBot="1">
      <c r="C91" s="51"/>
      <c r="D91" s="51"/>
      <c r="F91" s="2">
        <f>SUM(F82:F90)</f>
        <v>2922222.1046100003</v>
      </c>
    </row>
    <row r="94" spans="2:6" ht="15.75">
      <c r="B94" s="2" t="s">
        <v>29</v>
      </c>
      <c r="F94" s="48"/>
    </row>
    <row r="95" spans="2:6" ht="15.75">
      <c r="B95" s="2">
        <v>40508.56439</v>
      </c>
      <c r="D95">
        <v>2922222.10461</v>
      </c>
      <c r="F95" s="48"/>
    </row>
    <row r="96" spans="2:6" ht="15.75">
      <c r="B96" s="2">
        <v>73665.39674</v>
      </c>
      <c r="D96">
        <v>9161227.31218</v>
      </c>
      <c r="F96" s="48"/>
    </row>
    <row r="97" spans="2:6" ht="15.75">
      <c r="B97" s="2">
        <v>990276.12124</v>
      </c>
      <c r="D97">
        <f>SUM(D95:D96)</f>
        <v>12083449.41679</v>
      </c>
      <c r="F97" s="48"/>
    </row>
    <row r="98" spans="2:6" ht="15.75">
      <c r="B98" s="2">
        <v>977267.10485</v>
      </c>
      <c r="F98" s="48"/>
    </row>
    <row r="99" spans="2:6" ht="15.75">
      <c r="B99" s="2">
        <v>1121434.47436</v>
      </c>
      <c r="F99" s="48"/>
    </row>
    <row r="100" spans="2:6" ht="15.75">
      <c r="B100" s="2">
        <v>1395875.4918</v>
      </c>
      <c r="F100" s="48"/>
    </row>
    <row r="101" spans="2:6" ht="15.75">
      <c r="B101" s="2">
        <v>1395372.65373</v>
      </c>
      <c r="F101" s="57"/>
    </row>
    <row r="102" spans="2:6" ht="15.75">
      <c r="B102" s="2">
        <v>1480266.51424</v>
      </c>
      <c r="F102" s="48"/>
    </row>
    <row r="103" ht="15">
      <c r="B103" s="2">
        <v>1686648.4</v>
      </c>
    </row>
    <row r="104" ht="15">
      <c r="B104" s="2">
        <f>SUM(B95:B103)</f>
        <v>9161314.721350001</v>
      </c>
    </row>
    <row r="107" ht="15">
      <c r="B107" s="2" t="s">
        <v>30</v>
      </c>
    </row>
    <row r="108" ht="15">
      <c r="B108" s="2">
        <v>216101.2269</v>
      </c>
    </row>
    <row r="109" ht="15">
      <c r="B109" s="2">
        <v>215681.30534</v>
      </c>
    </row>
    <row r="110" ht="15">
      <c r="B110" s="2">
        <v>285011.49314</v>
      </c>
    </row>
    <row r="111" ht="15">
      <c r="B111" s="2">
        <v>316357.85578</v>
      </c>
    </row>
    <row r="112" ht="15">
      <c r="B112" s="2">
        <v>284333.38567</v>
      </c>
    </row>
    <row r="113" ht="15">
      <c r="B113" s="2">
        <v>514843.882</v>
      </c>
    </row>
    <row r="114" ht="15">
      <c r="B114" s="2">
        <v>342114.19042</v>
      </c>
    </row>
    <row r="115" ht="15">
      <c r="B115" s="2">
        <v>350788.41721</v>
      </c>
    </row>
    <row r="116" ht="15">
      <c r="B116" s="2">
        <v>396990.34815</v>
      </c>
    </row>
    <row r="117" ht="15">
      <c r="B117" s="2">
        <f>SUM(B108:B116)</f>
        <v>2922222.1046100003</v>
      </c>
    </row>
    <row r="120" ht="15">
      <c r="B120" s="2" t="s">
        <v>31</v>
      </c>
    </row>
    <row r="121" ht="15">
      <c r="B121" s="2">
        <v>9161314.72135</v>
      </c>
    </row>
    <row r="122" ht="15">
      <c r="B122" s="2">
        <v>2922222.10461</v>
      </c>
    </row>
    <row r="123" ht="15">
      <c r="B123" s="2">
        <v>133.2004</v>
      </c>
    </row>
    <row r="124" ht="15">
      <c r="B124" s="2">
        <f>SUM(B121:B123)</f>
        <v>12083670.02636</v>
      </c>
    </row>
    <row r="128" spans="2:3" ht="15">
      <c r="B128" s="2">
        <v>11590203.16775</v>
      </c>
      <c r="C128" t="s">
        <v>32</v>
      </c>
    </row>
    <row r="129" spans="2:3" ht="15">
      <c r="B129" s="2">
        <v>163830.69055</v>
      </c>
      <c r="C129" t="s">
        <v>33</v>
      </c>
    </row>
    <row r="130" spans="2:3" ht="15">
      <c r="B130" s="2">
        <v>329636.16806</v>
      </c>
      <c r="C130" t="s">
        <v>34</v>
      </c>
    </row>
    <row r="131" spans="2:3" ht="15">
      <c r="B131" s="2">
        <f>SUM(B128:B130)</f>
        <v>12083670.026359998</v>
      </c>
      <c r="C131" t="s">
        <v>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2024-03-06T19:55:43Z</dcterms:modified>
  <cp:category/>
  <cp:version/>
  <cp:contentType/>
  <cp:contentStatus/>
</cp:coreProperties>
</file>